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668" yWindow="65524" windowWidth="7656" windowHeight="8580" tabRatio="500" firstSheet="2" activeTab="0"/>
  </bookViews>
  <sheets>
    <sheet name="Page de garde" sheetId="1" r:id="rId1"/>
    <sheet name="Guide d'utilisation tuteur" sheetId="2" r:id="rId2"/>
    <sheet name="Grille obs tuteur M1" sheetId="3" r:id="rId3"/>
    <sheet name="Grille obs tuteur M2 " sheetId="4" r:id="rId4"/>
    <sheet name="Grille obs tuteur M3" sheetId="5" r:id="rId5"/>
    <sheet name="Grille obs tuteur M4" sheetId="6" r:id="rId6"/>
    <sheet name="Grille obs tuteur M5" sheetId="7" r:id="rId7"/>
    <sheet name="Grille synthèse tuteur 1ère éva" sheetId="8" r:id="rId8"/>
    <sheet name="Grille synthèse tuteur 2ème éva" sheetId="9" r:id="rId9"/>
    <sheet name="Grille synthèse tuteur 3ème éva" sheetId="10" r:id="rId10"/>
    <sheet name="Repérage des A par SF" sheetId="11" r:id="rId11"/>
    <sheet name="Grille synthèse globale" sheetId="12" r:id="rId12"/>
    <sheet name="Modèle grille obs tuteur" sheetId="13" r:id="rId13"/>
    <sheet name="Feuil3" sheetId="14" r:id="rId14"/>
  </sheets>
  <definedNames>
    <definedName name="_xlnm.Print_Titles" localSheetId="2">'Grille obs tuteur M1'!$1:$6</definedName>
    <definedName name="_xlnm.Print_Titles" localSheetId="3">'Grille obs tuteur M2 '!$1:$6</definedName>
    <definedName name="_xlnm.Print_Titles" localSheetId="4">'Grille obs tuteur M3'!$1:$6</definedName>
    <definedName name="_xlnm.Print_Titles" localSheetId="5">'Grille obs tuteur M4'!$1:$6</definedName>
    <definedName name="_xlnm.Print_Titles" localSheetId="6">'Grille obs tuteur M5'!$1:$6</definedName>
    <definedName name="_xlnm.Print_Titles" localSheetId="12">'Modèle grille obs tuteur'!$1:$6</definedName>
    <definedName name="_xlnm.Print_Area" localSheetId="2">'Grille obs tuteur M1'!$A$1:$J$45</definedName>
    <definedName name="_xlnm.Print_Area" localSheetId="3">'Grille obs tuteur M2 '!$A$1:$J$32</definedName>
    <definedName name="_xlnm.Print_Area" localSheetId="4">'Grille obs tuteur M3'!$A$1:$J$38</definedName>
    <definedName name="_xlnm.Print_Area" localSheetId="5">'Grille obs tuteur M4'!$A$1:$J$27</definedName>
    <definedName name="_xlnm.Print_Area" localSheetId="6">'Grille obs tuteur M5'!$A$1:$J$23</definedName>
    <definedName name="_xlnm.Print_Area" localSheetId="0">'Page de garde'!$A$1:$D$11</definedName>
  </definedNames>
  <calcPr fullCalcOnLoad="1"/>
</workbook>
</file>

<file path=xl/sharedStrings.xml><?xml version="1.0" encoding="utf-8"?>
<sst xmlns="http://schemas.openxmlformats.org/spreadsheetml/2006/main" count="973" uniqueCount="378">
  <si>
    <t>MOYENNE</t>
  </si>
  <si>
    <t>Ex : Réglage de la cellule</t>
  </si>
  <si>
    <t>ACTIVITÉS DU RÉFÉRENTIEL NATIONAL</t>
  </si>
  <si>
    <t>Caractéristiques de la situation professionnelle en entreprise</t>
  </si>
  <si>
    <t>Conditions d’exercice</t>
  </si>
  <si>
    <t>% atteinte des objectifs</t>
  </si>
  <si>
    <t>LES SAVOIR-FAIRE associés aux activités, regroupés par DOMAINES</t>
  </si>
  <si>
    <t>OBSERVATION</t>
  </si>
  <si>
    <t>ÉVALUATION</t>
  </si>
  <si>
    <t>MOYENS</t>
  </si>
  <si>
    <t>Indicateurs génériques</t>
  </si>
  <si>
    <t>Seuil fixé par l’entreprise</t>
  </si>
  <si>
    <t>Dates</t>
  </si>
  <si>
    <t>SAVOIR-FAIRE</t>
  </si>
  <si>
    <t>Le tuteur note ses observations.</t>
  </si>
  <si>
    <r>
      <t>l</t>
    </r>
    <r>
      <rPr>
        <sz val="9"/>
        <rFont val="Comic Sans MS"/>
        <family val="4"/>
      </rPr>
      <t xml:space="preserve">MxAx - Enregistrer </t>
    </r>
  </si>
  <si>
    <r>
      <t>l</t>
    </r>
    <r>
      <rPr>
        <sz val="9"/>
        <rFont val="Comic Sans MS"/>
        <family val="4"/>
      </rPr>
      <t xml:space="preserve">MxAx – </t>
    </r>
  </si>
  <si>
    <t>SF</t>
  </si>
  <si>
    <t>Ex :</t>
  </si>
  <si>
    <t xml:space="preserve">Ex : </t>
  </si>
  <si>
    <r>
      <t>l</t>
    </r>
    <r>
      <rPr>
        <sz val="9"/>
        <rFont val="Comic Sans MS"/>
        <family val="4"/>
      </rPr>
      <t xml:space="preserve">MxAx - </t>
    </r>
  </si>
  <si>
    <t>Ex :</t>
  </si>
  <si>
    <r>
      <t>l</t>
    </r>
    <r>
      <rPr>
        <sz val="9"/>
        <rFont val="Comic Sans MS"/>
        <family val="4"/>
      </rPr>
      <t xml:space="preserve">MXAX - </t>
    </r>
  </si>
  <si>
    <t xml:space="preserve"> </t>
  </si>
  <si>
    <t>Candidat :</t>
  </si>
  <si>
    <t xml:space="preserve">Etape 1 - </t>
  </si>
  <si>
    <t xml:space="preserve">M1 Préparer </t>
  </si>
  <si>
    <t>Grille d'évaluation formateur</t>
  </si>
  <si>
    <t xml:space="preserve">Seuil atteint  </t>
  </si>
  <si>
    <t>OUI=1 ; NON=0</t>
  </si>
  <si>
    <t>Indications d’organisation des moyens</t>
  </si>
  <si>
    <t xml:space="preserve">Nom du candidat </t>
  </si>
  <si>
    <t>Le tuteur rédige des préconisations.</t>
  </si>
  <si>
    <r>
      <t>l</t>
    </r>
    <r>
      <rPr>
        <sz val="9"/>
        <rFont val="Comic Sans MS"/>
        <family val="4"/>
      </rPr>
      <t>MxAx - Enregistrer …</t>
    </r>
  </si>
  <si>
    <t>Ex : 10 mn maxi de passage de relais</t>
  </si>
  <si>
    <t>Pour chaque activité observée, le tuteur décide quel seuil est atteint (valeur 1), quel seuil n'est pas atteint (valeur 0).</t>
  </si>
  <si>
    <t>Pour chaque seuil, il saisit la valeur 1 ou 0 dans chaque cellule grisée, sur la ligne du seuil observé, dans la colonne où il a saisi la date.</t>
  </si>
  <si>
    <t>% de maîtrise</t>
  </si>
  <si>
    <t xml:space="preserve">Grille d'observation par le tuteur - Mx </t>
  </si>
  <si>
    <t xml:space="preserve">Grille d'observation par le tuteur - M1 </t>
  </si>
  <si>
    <t xml:space="preserve">Grille d'observation par le tuteur - M2 </t>
  </si>
  <si>
    <t xml:space="preserve">Grille d'observation par le tuteur - M3 </t>
  </si>
  <si>
    <t xml:space="preserve">Grille d'observation par le tuteur - M4 </t>
  </si>
  <si>
    <t>Synthèse des observations par le tuteur (1ère évaluation)</t>
  </si>
  <si>
    <t xml:space="preserve">Candidat </t>
  </si>
  <si>
    <t>Exemple</t>
  </si>
  <si>
    <t xml:space="preserve">Grille d'observation par le tuteur - M5 </t>
  </si>
  <si>
    <t>Date</t>
  </si>
  <si>
    <t>Outil d'évaluation</t>
  </si>
  <si>
    <t>Saisir la date d'observation dans une des colonnes "Dates".</t>
  </si>
  <si>
    <t>Besoin d’approfondis-sement</t>
  </si>
  <si>
    <t>CQP</t>
  </si>
  <si>
    <t>Industries Alimentaires</t>
  </si>
  <si>
    <t>Synthèse des observations par le tuteur (2ème évaluation)</t>
  </si>
  <si>
    <t>Synthèse des observations par le tuteur (3ème évaluation)</t>
  </si>
  <si>
    <t>Etape 2 -</t>
  </si>
  <si>
    <t xml:space="preserve">Il détermine les besoins d'approfondissement et l'organisation des moyens nécessaires à mettre en œuvre pour que le candidat maîtrise l'activité </t>
  </si>
  <si>
    <t xml:space="preserve">et atteigne les seuils fixés. </t>
  </si>
  <si>
    <t>Il rédige librement ses préconisations dans les deux colonnes "MOYENS".</t>
  </si>
  <si>
    <t>CQP Responsable d'équipe</t>
  </si>
  <si>
    <t>M1 Manager les équipes
Animation</t>
  </si>
  <si>
    <r>
      <t>l</t>
    </r>
    <r>
      <rPr>
        <sz val="9"/>
        <rFont val="Comic Sans MS"/>
        <family val="4"/>
      </rPr>
      <t>M1A1 - Animer son équipe en la motivant, en développant un esprit d’équipe, en anticipant et en gérant les conflits de personnes, en suivant et en améliorant les performances individuelles et collectives et en réalisant des analyses collectives pour impliquer.</t>
    </r>
  </si>
  <si>
    <t>Gestion du personnel</t>
  </si>
  <si>
    <r>
      <t>l</t>
    </r>
    <r>
      <rPr>
        <sz val="9"/>
        <rFont val="Comic Sans MS"/>
        <family val="4"/>
      </rPr>
      <t>M1A2 – Apporter des éléments d’appréciation du personnel de son équipe : augmentation, absences, formation, sanctions, etc.</t>
    </r>
  </si>
  <si>
    <r>
      <t>l</t>
    </r>
    <r>
      <rPr>
        <sz val="9"/>
        <rFont val="Comic Sans MS"/>
        <family val="4"/>
      </rPr>
      <t>M1A3 - Evaluer les besoins en effectif et les compétences associées dans le cadre d’une activité saisonnière.</t>
    </r>
  </si>
  <si>
    <r>
      <t>l</t>
    </r>
    <r>
      <rPr>
        <sz val="9"/>
        <rFont val="Comic Sans MS"/>
        <family val="4"/>
      </rPr>
      <t>M1A4 - Donner une appréciation sur les compétences des opérateurs de son secteur.</t>
    </r>
  </si>
  <si>
    <t>Formation</t>
  </si>
  <si>
    <r>
      <t>l</t>
    </r>
    <r>
      <rPr>
        <sz val="9"/>
        <rFont val="Comic Sans MS"/>
        <family val="4"/>
      </rPr>
      <t>M1A5 - Donner son avis sur l’organisation et l’amélioration de son secteur d’activité.</t>
    </r>
  </si>
  <si>
    <r>
      <t>l</t>
    </r>
    <r>
      <rPr>
        <sz val="9"/>
        <rFont val="Comic Sans MS"/>
        <family val="4"/>
      </rPr>
      <t>M1A6 - Accueillir les nouveaux, organiser leur intégration et suivre leur progression.</t>
    </r>
  </si>
  <si>
    <r>
      <t>l</t>
    </r>
    <r>
      <rPr>
        <sz val="9"/>
        <rFont val="Comic Sans MS"/>
        <family val="4"/>
      </rPr>
      <t>M1A7 - Former les nouveaux venus au poste de travail.</t>
    </r>
  </si>
  <si>
    <r>
      <t>l</t>
    </r>
    <r>
      <rPr>
        <sz val="9"/>
        <rFont val="Comic Sans MS"/>
        <family val="4"/>
      </rPr>
      <t>M1A8 - Réaliser les bilans intermédiaires de compétences.</t>
    </r>
  </si>
  <si>
    <r>
      <t>l</t>
    </r>
    <r>
      <rPr>
        <sz val="9"/>
        <rFont val="Comic Sans MS"/>
        <family val="4"/>
      </rPr>
      <t>M1A9 - Valider les formations réalisées.</t>
    </r>
  </si>
  <si>
    <t>ASF1</t>
  </si>
  <si>
    <t>ASF2</t>
  </si>
  <si>
    <t>ASF9</t>
  </si>
  <si>
    <t>ASF4</t>
  </si>
  <si>
    <t>ASF3</t>
  </si>
  <si>
    <t>GSF2</t>
  </si>
  <si>
    <t>GSF3</t>
  </si>
  <si>
    <t>ASF5</t>
  </si>
  <si>
    <t>ASF6</t>
  </si>
  <si>
    <t>ASF10</t>
  </si>
  <si>
    <t>Assurer une animation auprès d’opérateurs.</t>
  </si>
  <si>
    <t>Réguler le travail d’une équipe (informer, expliquer).</t>
  </si>
  <si>
    <t>Mettre à disposition de son interlocuteur des informations dans un langage adapté (technique).</t>
  </si>
  <si>
    <t>Réaliser des synthèses orales et écrites auprès des fonctionnels.</t>
  </si>
  <si>
    <t>Rendre compte auprès de son responsable hiérarchique.</t>
  </si>
  <si>
    <t>Quantifier les moyens humains nécessaires à l’activité.</t>
  </si>
  <si>
    <t>Identifier les compétences nécessaires aux différents postes de travail de l’équipe.</t>
  </si>
  <si>
    <t>Formaliser une appréciation sur les compétences au poste de travail d’opérateurs.</t>
  </si>
  <si>
    <t>Utiliser avec fiabilité les documents (papier ou informatique) nécessaires à la mise en forme de l’information.</t>
  </si>
  <si>
    <t>Communiquer dans un langage adapté à l’interlocuteur.</t>
  </si>
  <si>
    <t>M2 Organiser et planifier l’activité</t>
  </si>
  <si>
    <r>
      <t>l</t>
    </r>
    <r>
      <rPr>
        <sz val="9"/>
        <rFont val="Comic Sans MS"/>
        <family val="4"/>
      </rPr>
      <t>M2A1 - Elaborer le planning d’affectation des opérateurs en fonction du planning de production et, en cours de journée, affecter au mieux les opérateurs.</t>
    </r>
  </si>
  <si>
    <r>
      <t>l</t>
    </r>
    <r>
      <rPr>
        <sz val="9"/>
        <rFont val="Comic Sans MS"/>
        <family val="4"/>
      </rPr>
      <t>M2A2 – S’assurer de la disponibilité et de la conformité des produits, des matières premières et des consommables.</t>
    </r>
  </si>
  <si>
    <r>
      <t>l</t>
    </r>
    <r>
      <rPr>
        <sz val="9"/>
        <rFont val="Comic Sans MS"/>
        <family val="4"/>
      </rPr>
      <t>M2A3 - Respecter et faire respecter les indicateurs de gestion de production.</t>
    </r>
  </si>
  <si>
    <r>
      <t>l</t>
    </r>
    <r>
      <rPr>
        <sz val="9"/>
        <rFont val="Comic Sans MS"/>
        <family val="4"/>
      </rPr>
      <t>M2A4 - Réaliser le suivi des actions d’amélioration engagées.</t>
    </r>
  </si>
  <si>
    <r>
      <t>l</t>
    </r>
    <r>
      <rPr>
        <sz val="9"/>
        <rFont val="Comic Sans MS"/>
        <family val="4"/>
      </rPr>
      <t>M2A5 - Collaborer à la définition des projets d’amélioration.</t>
    </r>
  </si>
  <si>
    <r>
      <t>l</t>
    </r>
    <r>
      <rPr>
        <sz val="9"/>
        <rFont val="Comic Sans MS"/>
        <family val="4"/>
      </rPr>
      <t>M2A6 - Conduire les projets d’amélioration qui lui sont confiés, avec son équipe et les autres services si besoin.</t>
    </r>
  </si>
  <si>
    <t>GSF1</t>
  </si>
  <si>
    <t>GSF4</t>
  </si>
  <si>
    <t>GSF5</t>
  </si>
  <si>
    <t>PSF2</t>
  </si>
  <si>
    <t>PSF3</t>
  </si>
  <si>
    <t>PSF1</t>
  </si>
  <si>
    <t>Elaborer un planning d’affectation du personnel en tenant compte de plusieurs paramètres.</t>
  </si>
  <si>
    <t>Transposer un planning de production en planning d’affectation en tenant compte des compétences.</t>
  </si>
  <si>
    <t>Quantifier les besoins nécessaires aux productions avec une vision quotidienne.</t>
  </si>
  <si>
    <t>Utiliser les documents (papier ou informatique), liés aux approvisionnements et aux retours.</t>
  </si>
  <si>
    <t>Vérifier la conformité des produits (quantitatifs, qualitatifs).</t>
  </si>
  <si>
    <t>Vérifier la conformité des actions du personnel par rapport à des normes.</t>
  </si>
  <si>
    <t>M3 Superviser les activités de production</t>
  </si>
  <si>
    <r>
      <t>l</t>
    </r>
    <r>
      <rPr>
        <sz val="9"/>
        <rFont val="Comic Sans MS"/>
        <family val="4"/>
      </rPr>
      <t>M3A1 - S’assurer du bon démarrage de la production et distribuer les consignes de poste.</t>
    </r>
  </si>
  <si>
    <r>
      <t>l</t>
    </r>
    <r>
      <rPr>
        <sz val="9"/>
        <rFont val="Comic Sans MS"/>
        <family val="4"/>
      </rPr>
      <t>M3A2 – S’assurer de la disponibilité des moyens et des ressources de production.</t>
    </r>
  </si>
  <si>
    <r>
      <t>l</t>
    </r>
    <r>
      <rPr>
        <sz val="9"/>
        <rFont val="Comic Sans MS"/>
        <family val="4"/>
      </rPr>
      <t>M3A3 - Contribuer à des activités opérationnelles de production.</t>
    </r>
  </si>
  <si>
    <r>
      <t>l</t>
    </r>
    <r>
      <rPr>
        <sz val="9"/>
        <rFont val="Comic Sans MS"/>
        <family val="4"/>
      </rPr>
      <t>M3A4 - Suivre les consommations de matières premières et consommables, au fur et à mesure de la production.</t>
    </r>
  </si>
  <si>
    <r>
      <t>l</t>
    </r>
    <r>
      <rPr>
        <sz val="9"/>
        <rFont val="Comic Sans MS"/>
        <family val="4"/>
      </rPr>
      <t>M3A5 - S’assurer du bon fonctionnement des matériels et optimiser le déroulement du process.</t>
    </r>
  </si>
  <si>
    <r>
      <t>l</t>
    </r>
    <r>
      <rPr>
        <sz val="9"/>
        <rFont val="Comic Sans MS"/>
        <family val="4"/>
      </rPr>
      <t>M3A6 - Evaluer les dysfonctionnements concernant le matériel, les produits et les hommes et prendre les décisions appropriées.</t>
    </r>
  </si>
  <si>
    <r>
      <t>l</t>
    </r>
    <r>
      <rPr>
        <sz val="9"/>
        <rFont val="Comic Sans MS"/>
        <family val="4"/>
      </rPr>
      <t>M3A7 - Intervenir pour des dépannages et/ou solliciter l’intervention de la maintenance.</t>
    </r>
  </si>
  <si>
    <t>PSF4</t>
  </si>
  <si>
    <t>ASF8</t>
  </si>
  <si>
    <t>GSF6</t>
  </si>
  <si>
    <t>PSF5</t>
  </si>
  <si>
    <t>PSF6</t>
  </si>
  <si>
    <t>PSF7</t>
  </si>
  <si>
    <t>Effectuer des opérations de dépannage et/ou solliciter à bon escient l’aide de la maintenance.</t>
  </si>
  <si>
    <t>Appréhender le langage (technique) utilisé par d’autres.</t>
  </si>
  <si>
    <t>Appliquer les méthodologies de résolution de problèmes.</t>
  </si>
  <si>
    <t>Prendre des décisions appropriées à partir d’informations diverses : aléas, dysfonctionnements.</t>
  </si>
  <si>
    <t>S’assurer en permanence de la conformité du déroulement des opérations et agir en conséquence.</t>
  </si>
  <si>
    <t>Calculer les consommations quotidiennes.</t>
  </si>
  <si>
    <t>M4 Impulser et participer à la démarche qualité</t>
  </si>
  <si>
    <r>
      <t>l</t>
    </r>
    <r>
      <rPr>
        <sz val="9"/>
        <rFont val="Comic Sans MS"/>
        <family val="4"/>
      </rPr>
      <t>M4A4 - Repérer les risques liés à la sécurité et à l’hygiène et faire remonter l’information.</t>
    </r>
  </si>
  <si>
    <r>
      <t>l</t>
    </r>
    <r>
      <rPr>
        <sz val="9"/>
        <rFont val="Comic Sans MS"/>
        <family val="4"/>
      </rPr>
      <t>M4A5 - Assurer la responsabilité de la qualité des produits finis de son secteur d’activité.</t>
    </r>
  </si>
  <si>
    <r>
      <t>l</t>
    </r>
    <r>
      <rPr>
        <sz val="9"/>
        <rFont val="Comic Sans MS"/>
        <family val="4"/>
      </rPr>
      <t>M4A3 - Appliquer et veiller à l’application par les opérateurs des instructions de qualité, sécurité et hygiène.</t>
    </r>
  </si>
  <si>
    <r>
      <t>l</t>
    </r>
    <r>
      <rPr>
        <sz val="9"/>
        <rFont val="Comic Sans MS"/>
        <family val="4"/>
      </rPr>
      <t>M4A2 – S’assurer de la compréhension des instructions de qualité, sécurité, hygiène par les opérateurs.</t>
    </r>
  </si>
  <si>
    <r>
      <t>l</t>
    </r>
    <r>
      <rPr>
        <sz val="9"/>
        <rFont val="Comic Sans MS"/>
        <family val="4"/>
      </rPr>
      <t>M4A1 - Réaliser ou faire réaliser les contrôles sur son secteur.</t>
    </r>
  </si>
  <si>
    <t>GSF8</t>
  </si>
  <si>
    <t>GSF10</t>
  </si>
  <si>
    <t>GSF9</t>
  </si>
  <si>
    <t>GSF7</t>
  </si>
  <si>
    <t>PSF9</t>
  </si>
  <si>
    <t>PSF8</t>
  </si>
  <si>
    <t>S’assurer en permanence de la conformité des produits (quantité, qualité).</t>
  </si>
  <si>
    <t>Identifier et anticiper les aléas et formaliser les observations.</t>
  </si>
  <si>
    <t>Vérifier la conformité des activités des opérateurs conformément aux procédures et aux consignes (qualité, sécurité et hygiène).</t>
  </si>
  <si>
    <t>Réaliser ou faire réaliser les auto-contrôles.</t>
  </si>
  <si>
    <t>Effectuer les calculs nécessaires aux contrôles.</t>
  </si>
  <si>
    <t>Expliquer aux opérateurs le contenu et l’importance des procédures.</t>
  </si>
  <si>
    <t>M5 Relayer les informations</t>
  </si>
  <si>
    <r>
      <t>l</t>
    </r>
    <r>
      <rPr>
        <sz val="9"/>
        <rFont val="Comic Sans MS"/>
        <family val="4"/>
      </rPr>
      <t>M5A1 - Transmettre toutes les informations concernant la présence du personnel.</t>
    </r>
  </si>
  <si>
    <r>
      <t>l</t>
    </r>
    <r>
      <rPr>
        <sz val="9"/>
        <rFont val="Comic Sans MS"/>
        <family val="4"/>
      </rPr>
      <t>M5A2 – Rendre compte des résultats de production.</t>
    </r>
  </si>
  <si>
    <r>
      <t>l</t>
    </r>
    <r>
      <rPr>
        <sz val="9"/>
        <rFont val="Comic Sans MS"/>
        <family val="4"/>
      </rPr>
      <t>M5A3 - Transmettre toutes les informations nécessaires au bon fonctionnement de façon ascendante et descendante.</t>
    </r>
  </si>
  <si>
    <r>
      <t>l</t>
    </r>
    <r>
      <rPr>
        <sz val="9"/>
        <rFont val="Comic Sans MS"/>
        <family val="4"/>
      </rPr>
      <t>M5A4 - Rendre compte sur les documents mis à disposition (papier / informatique).</t>
    </r>
  </si>
  <si>
    <t>ASF7</t>
  </si>
  <si>
    <t>ASF11</t>
  </si>
  <si>
    <t>Analyser la pertinence des informations reçues.</t>
  </si>
  <si>
    <t>Gérer de l’information descendante ou/et ascendante.</t>
  </si>
  <si>
    <t xml:space="preserve">PRODUIT </t>
  </si>
  <si>
    <t xml:space="preserve">PSF1 </t>
  </si>
  <si>
    <t>GESTION</t>
  </si>
  <si>
    <t>ANIMATION</t>
  </si>
  <si>
    <t>M2A3</t>
  </si>
  <si>
    <t>M2A2</t>
  </si>
  <si>
    <t>M3A1</t>
  </si>
  <si>
    <t>M3A3</t>
  </si>
  <si>
    <t>M3A5</t>
  </si>
  <si>
    <t>M3A6</t>
  </si>
  <si>
    <t>M3A7</t>
  </si>
  <si>
    <t>M4A5</t>
  </si>
  <si>
    <t>M4A4</t>
  </si>
  <si>
    <t>M2A1</t>
  </si>
  <si>
    <t>M1A3</t>
  </si>
  <si>
    <t>M3A2</t>
  </si>
  <si>
    <t>M3A4</t>
  </si>
  <si>
    <t>M4A3</t>
  </si>
  <si>
    <t>M4A1</t>
  </si>
  <si>
    <t>M4A2</t>
  </si>
  <si>
    <t>M1A1</t>
  </si>
  <si>
    <t>M1A6</t>
  </si>
  <si>
    <t>M2A6</t>
  </si>
  <si>
    <t>M1A2</t>
  </si>
  <si>
    <t>M1A5</t>
  </si>
  <si>
    <t>M5A1</t>
  </si>
  <si>
    <t>M5A2</t>
  </si>
  <si>
    <t>M1A9</t>
  </si>
  <si>
    <t>M2A4</t>
  </si>
  <si>
    <t>M1A4</t>
  </si>
  <si>
    <t>M1A8</t>
  </si>
  <si>
    <t>M5A4</t>
  </si>
  <si>
    <t>M5A3</t>
  </si>
  <si>
    <t>M1A7</t>
  </si>
  <si>
    <t>M2A5</t>
  </si>
  <si>
    <t>Ex : programme d’activité saisonnière disponible à l’avance</t>
  </si>
  <si>
    <t>Ex : grilles d’observation tuteur disponibles</t>
  </si>
  <si>
    <t>Ex : Qualité des analyses collectives</t>
  </si>
  <si>
    <t>Ex : Clarté des objectifs fixés à l’équipe</t>
  </si>
  <si>
    <t>Ex : les conflits de personnes sont traités ou anticipés</t>
  </si>
  <si>
    <t>Ex : pas de réclamation justifiée du personnel de l’équipe sur les éléments d’appréciation portés par le RE</t>
  </si>
  <si>
    <t>Ex : Adéquation des effectifs et compétences évalués aux besoins réels</t>
  </si>
  <si>
    <t>Ex : l’effectif demandé en activité saisonnière couvre les besoins</t>
  </si>
  <si>
    <t>Ex : Les éléments d’appréciation sont observables et/ou argumentés</t>
  </si>
  <si>
    <t>Ex : Nombre de propositions d’améliorations</t>
  </si>
  <si>
    <t>Ex : Satisfaction des nouveaux / accueil</t>
  </si>
  <si>
    <t>Ex : Progression des nouveaux dans la maîtrise du poste</t>
  </si>
  <si>
    <t>Ex : le nouveau est autonome sur les activités courantes au bout de 2 semaines</t>
  </si>
  <si>
    <t>Ex : Des objectifs de progrès sont définis avec des échéances</t>
  </si>
  <si>
    <t>Ex : Mise en situation des personnels ayant suivi des formations</t>
  </si>
  <si>
    <t>Ex : mise en situation dans les 2 mois suivant la fin de la formation</t>
  </si>
  <si>
    <t>Ex : schéma de polyvalence des opérateurs sur les postes mis à jour</t>
  </si>
  <si>
    <t>Ex : observe régulièrement la présence de palettes d’approvisionnement de chacune des chaînes.</t>
  </si>
  <si>
    <t xml:space="preserve"> Ex : s’intéresse aux points de contrôle A et B</t>
  </si>
  <si>
    <t>Ex : s’appuie sur le tableau de synthèse mis à disposition de chaque équipe</t>
  </si>
  <si>
    <t>Ex : renseignement des fiches projet utilisées lors des mises en commun</t>
  </si>
  <si>
    <t>Ex : liste des projets en cours, des personnes à intégrer</t>
  </si>
  <si>
    <t>Ex : Adéquation poste / compétences</t>
  </si>
  <si>
    <t>Ex : Réaffectation à chaque séquence</t>
  </si>
  <si>
    <t>Ex : Détection de non-conformités</t>
  </si>
  <si>
    <t xml:space="preserve">Ex : 0,25 % d’écart / niveau de production visé </t>
  </si>
  <si>
    <t>Ex : Indicateurs connus de l’ensemble de l’équipe</t>
  </si>
  <si>
    <t>Ex : Sensibilité aux écarts / indicateurs</t>
  </si>
  <si>
    <t>Ex : Qualité des réajustements en cas d’aléas</t>
  </si>
  <si>
    <t>Ex : Respect des délais de réalisation</t>
  </si>
  <si>
    <t>Ex : délai de réalisation à J+2 maxi</t>
  </si>
  <si>
    <t xml:space="preserve">Ex : Progression vers l’atteinte des objectifs du projet </t>
  </si>
  <si>
    <t>Ex : Régulation avec le pilote de l’action</t>
  </si>
  <si>
    <t>Ex : Le pilote de l’action rend compte au responsable d’équipe</t>
  </si>
  <si>
    <t>Ex : Des tâches spécifiques sont confiées au responsable d’équipe dans le cadre d’un projet</t>
  </si>
  <si>
    <t>Ex : capacité à rendre compte à tout moment</t>
  </si>
  <si>
    <t>Ex : Niveau de mobilisation des membres de l’équipe sur le projet</t>
  </si>
  <si>
    <t>Ex : Nombre de propositions des membres de l’équipe</t>
  </si>
  <si>
    <t>Ex : Tenue à jour d’un tableau de bord de pilotage de projet</t>
  </si>
  <si>
    <t>Ex : Efficacité de la conduite de projets</t>
  </si>
  <si>
    <t>Ex : au moins une tâche concrète confiée</t>
  </si>
  <si>
    <t>Ex : Continuité de service sur la ligne</t>
  </si>
  <si>
    <t>Ex : démarrage des chaînes sans incident</t>
  </si>
  <si>
    <t xml:space="preserve">Ex : démarrage des chaînes en 15 mn </t>
  </si>
  <si>
    <t>Ex : Rapidité de mise en route des membres de l’équipe</t>
  </si>
  <si>
    <t>Ex : Rupture d’alimentation en moyens et ressources de production</t>
  </si>
  <si>
    <t>Ex : Disponibilité du responsable d’équipe</t>
  </si>
  <si>
    <t>Ex : Renseignement et/ou analyse des documents de suivi des consommations</t>
  </si>
  <si>
    <t>Ex : Alerte donnée sur les consommations anormales pour rectification / optimisation du process</t>
  </si>
  <si>
    <t>Ex : Maintien de la qualité sans rupture de production</t>
  </si>
  <si>
    <t>Ex : Rapport produits sortis /matières premières consommées</t>
  </si>
  <si>
    <t>Ex : Rapidité du diagnostic</t>
  </si>
  <si>
    <t>Ex : Pertinence du diagnostic</t>
  </si>
  <si>
    <t>Ex : Pertinence des alertes et des interventions par rapport aux consignes</t>
  </si>
  <si>
    <t>Ex : Durée de rupture de production</t>
  </si>
  <si>
    <t>Ex : Précision des informations et clarté de la transmission</t>
  </si>
  <si>
    <t>Ex : Détection des produits non-conformes</t>
  </si>
  <si>
    <t>Ex : Niveau de qualité des produits</t>
  </si>
  <si>
    <t>Ex : Taux d’accidents du travail</t>
  </si>
  <si>
    <t>Ex : Niveau d’hygiène sur les chaînes</t>
  </si>
  <si>
    <t>Ex : Application des instructions Q, S, H par les opérateurs et par le responsable d’équipe</t>
  </si>
  <si>
    <t>Ex : Nombre et pertinence de signalements de risques</t>
  </si>
  <si>
    <t>Ex : Soin apporté au renseignement des documents de contrôle</t>
  </si>
  <si>
    <t>Ex : Niveau de qualité des produits finis</t>
  </si>
  <si>
    <t>Ex : Appropriation par le responsable d’équipe des objectifs de qualité</t>
  </si>
  <si>
    <t>Ex : documents relatifs à la présence du personnel disponibles sur informatique</t>
  </si>
  <si>
    <t>Ex : Remplissage régulier et précis des documents relatifs à la présence du personnel ou compte-rendu oral régulier</t>
  </si>
  <si>
    <t>Ex : une mise à jour à chaque prise de poste</t>
  </si>
  <si>
    <t>Ex : Remplissage régulier des documents de résultat de production ou compte-rendu oral régulier</t>
  </si>
  <si>
    <t>Ex : Niveau d’information des opérateurs concernant les consignes propres à leur poste</t>
  </si>
  <si>
    <t>Ex : Niveau d’information du responsable hiérarchique sur les aléas relatifs au fonctionnement de l’équipe et de la production</t>
  </si>
  <si>
    <t>Ex : Régularité et fiabilité du remplissage des documents</t>
  </si>
  <si>
    <t>Grille d'observation et d'évaluation par le tuteur</t>
  </si>
  <si>
    <t>Préciser ici l'entreprise ou le groupe de formation</t>
  </si>
  <si>
    <t>Ex : Opérationnalité de l’équipe ou Autonomie de l’équipe par rapport à l’organisation ou à un dysfonctionnement</t>
  </si>
  <si>
    <t xml:space="preserve">Ex : Comportements individuels et collectifs adaptés aux contraintes professionnelles </t>
  </si>
  <si>
    <t>Ex : Pertinence des éléments d’appréciation ou Justesse et précision des éléments remontés</t>
  </si>
  <si>
    <t>Ex : Apport d’argumentation pour asseoir une décision</t>
  </si>
  <si>
    <t>Ex : Continuité du cycle de production dans le respect des règles de qualité, productivité et sécurité du personnel</t>
  </si>
  <si>
    <t>Ex : Pas de dysfonctionnement important</t>
  </si>
  <si>
    <t>Ex : Pas de remontées de problème sans analyse et sans proposition de solutions. Réflexion sur la mise en œuvre.</t>
  </si>
  <si>
    <t>Ex : 80% des problèmes arrivent avec des propositions de solutions</t>
  </si>
  <si>
    <t>Ex : Qualité ou faisabilité des propositions d’améliorations</t>
  </si>
  <si>
    <t xml:space="preserve">Ex : </t>
  </si>
  <si>
    <t>Ex : Rapidité d’intégration des nouveaux ou Taux de réussite d’intégration des nouveaux</t>
  </si>
  <si>
    <t>Ex : Mise en place d’un processus de formation adapté et mesurable ou Application du processus d'intégration mis en place par l'entreprise</t>
  </si>
  <si>
    <t>Ex : Les nouveaux connaissent les règles Hygiène et Sécurité au bout de 2 jours ou Les fiches d'intégration sont remplies</t>
  </si>
  <si>
    <t xml:space="preserve">On précisera ici quel est le rôle attendu du chef d'équipe dans le processus d'intégration des nouveaux prévu par l'entreprise </t>
  </si>
  <si>
    <t>Ex : Mise en place de solutions adaptées</t>
  </si>
  <si>
    <t xml:space="preserve">Ex : Validation par l’observation du comportement de la personne sur le plan hygiène et sécurité </t>
  </si>
  <si>
    <t>Ex : Prise en compte systématique de tous les problèmes : analyse -proposition de solutions et réflexion sur la mise en œuvre – et alerte le supérieur en cas de non solution.</t>
  </si>
  <si>
    <t>Ex : Adaptation du programme par rapport à une avance ou un retard en amont, à une panne ou une rupture de stocks de matières premières</t>
  </si>
  <si>
    <t>Ex : Continuité dans la production</t>
  </si>
  <si>
    <t xml:space="preserve">Ex : Affectation réalisée dans une visée de plus grande polyvalence </t>
  </si>
  <si>
    <t>Ex : Affectation des postes-clés en priorité ou Réaffectation du personnel dans un autre atelier ou à des tâches de nettoyage ou d’entretien en cas de besoin</t>
  </si>
  <si>
    <t>Ex : Respect du planning hebdomadaire de fabrication</t>
  </si>
  <si>
    <t>Ex : Pas de rupture (toutes les commandes sont honorées)</t>
  </si>
  <si>
    <t>Ex : Ruptures d’alimentation ou Absence de consommables</t>
  </si>
  <si>
    <t>Ex : Recherche des informations auprès des différents services et ateliers : validation de la disponibilité des produits, matières premières et consommables</t>
  </si>
  <si>
    <t>Ex : Pas d’arrêt imprévu</t>
  </si>
  <si>
    <t>Ex : Niveau de production ou Respect des standards ou Respect des délais de fabrication</t>
  </si>
  <si>
    <t>Ex : Atteinte de l’amélioration recherchée (conditions de travail, sécurité…)</t>
  </si>
  <si>
    <t>Ex : Pragmatisme, pertinence des propositions ou cohérence dans la mise en œuvre des actions</t>
  </si>
  <si>
    <t>Ex : Disponibilité, coopération avec les différents acteurs concernés ou Participation de son équipe</t>
  </si>
  <si>
    <t>Ex : Présence d’un programme de remplacement</t>
  </si>
  <si>
    <t>Ex : Pas de perte d'heures de main d’œuvre</t>
  </si>
  <si>
    <t>Ex : Recherche des informations auprès des différents services et ateliers</t>
  </si>
  <si>
    <t>Ex : Continuité de service sur la ligne ou Fluidité de la production</t>
  </si>
  <si>
    <t>Ex : Pas de produit en attente</t>
  </si>
  <si>
    <t>Suivi des encours (n° de lot...) : Inventaire des produits disponibles</t>
  </si>
  <si>
    <t>Ex : Respect des critères de productivité ou Respect du bon rendement des machines</t>
  </si>
  <si>
    <t>Ex : Prise de mesures adéquates</t>
  </si>
  <si>
    <t>Ex : Optimisation des heures de main d’œuvre</t>
  </si>
  <si>
    <t>Ex : Application des procédures de contrôle ou Conformité avec les procédures qualité de l'entreprise</t>
  </si>
  <si>
    <t>Ex : Capacité des opérateurs à reformuler les instructions lors des audits</t>
  </si>
  <si>
    <t xml:space="preserve">Ex : Réunions de régulation avec les opérateurs ou  Entretiens individuels en cas de dysfonctionnements dans ces domaines </t>
  </si>
  <si>
    <t>Ex : taux d’accidents du travail inférieur de 0,2 % à la moyenne de l’usine ou Il n'y a pas mise hors service d’une sécurité machine</t>
  </si>
  <si>
    <t>Ex : Baisse du taux d’anomalies dans l'atelier ou Atteinte à 95% des objectifs standards</t>
  </si>
  <si>
    <t>Ex : Analyse et exploitation d’un incident pour anticiper sur d’éventuels accidents</t>
  </si>
  <si>
    <t>Ex : Proposition d’améliorations et de solutions</t>
  </si>
  <si>
    <t>Ex : Respect de la procédure de blocage des produits non-conformes</t>
  </si>
  <si>
    <t>Ex : Absence de détection de non-conformités par les clients internes et externes</t>
  </si>
  <si>
    <t xml:space="preserve">Ex : Alerte du supérieur hiérarchique en cas d'absence </t>
  </si>
  <si>
    <t>Ex : Les données sont fiables</t>
  </si>
  <si>
    <t>Ex : Evaluation de la faisabilité avant transmission de l’information</t>
  </si>
  <si>
    <t>Ex : Pas de dysfonctionnements sur le terrain</t>
  </si>
  <si>
    <t>Ex : Objectifs connus par tous les membres de l’équipe</t>
  </si>
  <si>
    <t>Les entretiens d’appréciation sont réalisés selon la fréquence décidée dans l'entreprise</t>
  </si>
  <si>
    <t>Ex : Les observations s'appuient sur les tâches données et les responsabilités confiées ou l'argumentation est factuelle</t>
  </si>
  <si>
    <t>Ex : Détection des potentiels ou Richesse de l'observation réalisée</t>
  </si>
  <si>
    <t>Ex : Au moins deux dimensions du poste observées</t>
  </si>
  <si>
    <t>Ex : Propositions applicables à court et moyen terme</t>
  </si>
  <si>
    <t xml:space="preserve">Ex : Entretiens réguliers avec le nouveau  </t>
  </si>
  <si>
    <t xml:space="preserve">Ex : Pertinence du renseignement de la grille d’observation tuteur </t>
  </si>
  <si>
    <t xml:space="preserve">Ex : Grille ou guide d’entretien renseigné </t>
  </si>
  <si>
    <t>Ex : Aucun poste clef vacant ou Continuité dans la production et gestion des heures main d’œuvre</t>
  </si>
  <si>
    <t>Ex : Affectation opérateurs/postes validée par la hiérarchie</t>
  </si>
  <si>
    <t>Ex : 0 rupture ou Nombre de ruptures conforme aux standards</t>
  </si>
  <si>
    <t>Ex : 100 % détection de non-conformités ou Respect des procédures de contrôle</t>
  </si>
  <si>
    <t>Ex : 100% des fiches d'actions d'amélioration remplies ou Points réguliers sur l’avancement lors de réunions de service</t>
  </si>
  <si>
    <t>Ex : Est force de proposition</t>
  </si>
  <si>
    <t>Ex : Projets identifiés et communiqués à sa hiérarchie</t>
  </si>
  <si>
    <t>Ex : Respect de la procédure de démarrage</t>
  </si>
  <si>
    <t>Ex : Démarrage effectif et conforme de l’activité de production.</t>
  </si>
  <si>
    <t>Ex : 0 rupture ou Nombre de ruptures dans les standards</t>
  </si>
  <si>
    <t>Ex : Auto-contrôles dans les fourchettes de tolérance</t>
  </si>
  <si>
    <t>Ex : Qualité et/ou conformité des produits</t>
  </si>
  <si>
    <t>Ex : Les arrêts sont anticipés</t>
  </si>
  <si>
    <t>Ex : Documents de suivi renseignés et fiables. Ruptures signalées.</t>
  </si>
  <si>
    <t>Ex : 0 panne et 0 rebut ou Nombre de pannes et de rebuts dans les standards</t>
  </si>
  <si>
    <t>Ex : Pas de plaintes et de réclamations du service maintenance ou Validation par le service maintenance du dépannage sollicité</t>
  </si>
  <si>
    <t>Ex : Tous les produits conformes avant l’expédition ou 0 produit non-conforme expédié à la clientèle</t>
  </si>
  <si>
    <t>Ex : Non-conformités traitées et corrigées</t>
  </si>
  <si>
    <t xml:space="preserve">Ex : Régularité des contrôles effectués </t>
  </si>
  <si>
    <t>Ex : 0 rebut ou Taux de rebut conforme au seuil de tolérance de l’entreprise</t>
  </si>
  <si>
    <t>Ex : Les informations transmises sont fiables</t>
  </si>
  <si>
    <t>Ex : Pas d’oublis ou Tous les résultats sont consignés</t>
  </si>
  <si>
    <t>Ex : Informations partagées par tous</t>
  </si>
  <si>
    <t>Ex : Les données sont exploitables par l'entreprise</t>
  </si>
  <si>
    <t>Pour la délivrance du CQP, chaque savoir-faire doit être maîtrisé au minimum à 30%.</t>
  </si>
  <si>
    <t xml:space="preserve">Nom et prénom du candidat </t>
  </si>
  <si>
    <t>Date du jury</t>
  </si>
  <si>
    <t>Branche</t>
  </si>
  <si>
    <t>Entreprise</t>
  </si>
  <si>
    <t>Lieu du jury</t>
  </si>
  <si>
    <t xml:space="preserve">CQP RESPONSABLE D'EQUIPE </t>
  </si>
  <si>
    <t>Grille de synthèse globale des évaluations</t>
  </si>
  <si>
    <t>PRODUIT</t>
  </si>
  <si>
    <t>Grille d'évaluation tuteur *</t>
  </si>
  <si>
    <t xml:space="preserve">Grille Jury ou Professionnel </t>
  </si>
  <si>
    <t>Résultats par domaine*</t>
  </si>
  <si>
    <t>Avis du jury</t>
  </si>
  <si>
    <t>* Chaque savoir-faire maîtrisé à 30% ou plus</t>
  </si>
  <si>
    <t>Président de jury</t>
  </si>
  <si>
    <t>Représentant des organisations syndicales de salariés</t>
  </si>
  <si>
    <t>Nom</t>
  </si>
  <si>
    <t>Fonction</t>
  </si>
  <si>
    <t>Fédération</t>
  </si>
  <si>
    <t>Signature</t>
  </si>
  <si>
    <t>Décision de la Commission Paritaire</t>
  </si>
  <si>
    <t>Représentant Entreprise</t>
  </si>
  <si>
    <t>Représentant Formateurs</t>
  </si>
  <si>
    <t>Repérage des activités par savoir-faire</t>
  </si>
  <si>
    <t>Version avril 2012</t>
  </si>
  <si>
    <t>Représentant OPCALIM</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</si>
</sst>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d/m/yy"/>
    <numFmt numFmtId="173" formatCode="[$-40C]dddd\ d\ mmmm\ yyyy"/>
    <numFmt numFmtId="174" formatCode="d/m/yy;@"/>
    <numFmt numFmtId="175" formatCode="0.0"/>
  </numFmts>
  <fonts count="100">
    <font>
      <sz val="10"/>
      <name val="Verdana"/>
      <family val="0"/>
    </font>
    <font>
      <b/>
      <sz val="10"/>
      <name val="Verdana"/>
      <family val="0"/>
    </font>
    <font>
      <i/>
      <sz val="10"/>
      <name val="Verdana"/>
      <family val="0"/>
    </font>
    <font>
      <b/>
      <i/>
      <sz val="10"/>
      <name val="Verdana"/>
      <family val="0"/>
    </font>
    <font>
      <sz val="12"/>
      <name val="Times New Roman"/>
      <family val="1"/>
    </font>
    <font>
      <b/>
      <sz val="9"/>
      <name val="Arial Narrow"/>
      <family val="2"/>
    </font>
    <font>
      <sz val="9"/>
      <name val="Comic Sans MS"/>
      <family val="4"/>
    </font>
    <font>
      <b/>
      <sz val="9"/>
      <name val="Comic Sans MS"/>
      <family val="4"/>
    </font>
    <font>
      <sz val="7"/>
      <name val="Wingdings"/>
      <family val="0"/>
    </font>
    <font>
      <sz val="8"/>
      <name val="Arial"/>
      <family val="2"/>
    </font>
    <font>
      <u val="single"/>
      <sz val="10"/>
      <color indexed="12"/>
      <name val="Verdana"/>
      <family val="2"/>
    </font>
    <font>
      <u val="single"/>
      <sz val="10"/>
      <color indexed="61"/>
      <name val="Verdana"/>
      <family val="2"/>
    </font>
    <font>
      <sz val="10"/>
      <name val="Arial Narrow"/>
      <family val="2"/>
    </font>
    <font>
      <sz val="8"/>
      <name val="Arial Narrow"/>
      <family val="2"/>
    </font>
    <font>
      <b/>
      <sz val="10"/>
      <name val="Arial Narrow"/>
      <family val="2"/>
    </font>
    <font>
      <b/>
      <sz val="9"/>
      <color indexed="9"/>
      <name val="Arial Narrow"/>
      <family val="2"/>
    </font>
    <font>
      <b/>
      <sz val="10"/>
      <color indexed="9"/>
      <name val="Arial Narrow"/>
      <family val="2"/>
    </font>
    <font>
      <sz val="10"/>
      <color indexed="9"/>
      <name val="Arial Narrow"/>
      <family val="2"/>
    </font>
    <font>
      <b/>
      <sz val="8"/>
      <color indexed="9"/>
      <name val="Arial Narrow"/>
      <family val="2"/>
    </font>
    <font>
      <sz val="8"/>
      <color indexed="9"/>
      <name val="Arial Narrow"/>
      <family val="2"/>
    </font>
    <font>
      <b/>
      <sz val="8"/>
      <name val="Arial Narrow"/>
      <family val="2"/>
    </font>
    <font>
      <sz val="8"/>
      <name val="Verdana"/>
      <family val="2"/>
    </font>
    <font>
      <b/>
      <sz val="8"/>
      <name val="Verdana"/>
      <family val="2"/>
    </font>
    <font>
      <sz val="9"/>
      <name val="Arial"/>
      <family val="2"/>
    </font>
    <font>
      <b/>
      <sz val="9"/>
      <name val="Arial"/>
      <family val="2"/>
    </font>
    <font>
      <sz val="8"/>
      <name val="Comic Sans MS"/>
      <family val="4"/>
    </font>
    <font>
      <i/>
      <sz val="8"/>
      <name val="Comic Sans MS"/>
      <family val="4"/>
    </font>
    <font>
      <b/>
      <sz val="12"/>
      <name val="Arial Narrow"/>
      <family val="2"/>
    </font>
    <font>
      <sz val="12"/>
      <name val="Arial Narrow"/>
      <family val="2"/>
    </font>
    <font>
      <b/>
      <sz val="8"/>
      <name val="Comic Sans MS"/>
      <family val="4"/>
    </font>
    <font>
      <b/>
      <sz val="8"/>
      <color indexed="10"/>
      <name val="Arial Narrow"/>
      <family val="2"/>
    </font>
    <font>
      <b/>
      <sz val="10"/>
      <color indexed="10"/>
      <name val="Arial Narrow"/>
      <family val="2"/>
    </font>
    <font>
      <sz val="9"/>
      <color indexed="9"/>
      <name val="Arial Narrow"/>
      <family val="2"/>
    </font>
    <font>
      <b/>
      <sz val="14"/>
      <name val="Comic Sans MS"/>
      <family val="4"/>
    </font>
    <font>
      <sz val="14"/>
      <name val="Comic Sans MS"/>
      <family val="4"/>
    </font>
    <font>
      <b/>
      <sz val="10"/>
      <name val="Comic Sans MS"/>
      <family val="4"/>
    </font>
    <font>
      <sz val="10"/>
      <name val="Comic Sans MS"/>
      <family val="4"/>
    </font>
    <font>
      <b/>
      <sz val="72"/>
      <color indexed="56"/>
      <name val="Comic Sans MS"/>
      <family val="4"/>
    </font>
    <font>
      <sz val="28"/>
      <color indexed="56"/>
      <name val="Comic Sans MS"/>
      <family val="4"/>
    </font>
    <font>
      <sz val="9"/>
      <color indexed="9"/>
      <name val="Comic Sans MS"/>
      <family val="4"/>
    </font>
    <font>
      <sz val="16"/>
      <color indexed="21"/>
      <name val="Comic Sans MS"/>
      <family val="4"/>
    </font>
    <font>
      <sz val="14"/>
      <color indexed="9"/>
      <name val="Comic Sans MS"/>
      <family val="4"/>
    </font>
    <font>
      <sz val="7"/>
      <name val="Comic Sans MS"/>
      <family val="4"/>
    </font>
    <font>
      <b/>
      <sz val="12"/>
      <color indexed="9"/>
      <name val="Arial Narrow"/>
      <family val="2"/>
    </font>
    <font>
      <sz val="8"/>
      <color indexed="12"/>
      <name val="Arial"/>
      <family val="2"/>
    </font>
    <font>
      <sz val="10"/>
      <color indexed="12"/>
      <name val="Verdana"/>
      <family val="2"/>
    </font>
    <font>
      <sz val="7"/>
      <color indexed="12"/>
      <name val="Wingdings"/>
      <family val="0"/>
    </font>
    <font>
      <b/>
      <sz val="9"/>
      <color indexed="8"/>
      <name val="Comic Sans MS"/>
      <family val="4"/>
    </font>
    <font>
      <b/>
      <sz val="20"/>
      <color indexed="56"/>
      <name val="Comic Sans MS"/>
      <family val="4"/>
    </font>
    <font>
      <i/>
      <sz val="8"/>
      <name val="Arial Narrow"/>
      <family val="2"/>
    </font>
    <font>
      <i/>
      <sz val="8"/>
      <color indexed="8"/>
      <name val="Arial Narrow"/>
      <family val="2"/>
    </font>
    <font>
      <i/>
      <sz val="8"/>
      <color indexed="8"/>
      <name val="Arial"/>
      <family val="2"/>
    </font>
    <font>
      <i/>
      <sz val="12"/>
      <color indexed="10"/>
      <name val="Verdana"/>
      <family val="2"/>
    </font>
    <font>
      <i/>
      <sz val="10"/>
      <name val="Arial Narrow"/>
      <family val="2"/>
    </font>
    <font>
      <i/>
      <sz val="8"/>
      <color indexed="9"/>
      <name val="Arial Narrow"/>
      <family val="2"/>
    </font>
    <font>
      <b/>
      <sz val="8"/>
      <name val="Arial"/>
      <family val="2"/>
    </font>
    <font>
      <b/>
      <sz val="12"/>
      <name val="Arial"/>
      <family val="2"/>
    </font>
    <font>
      <b/>
      <sz val="14"/>
      <name val="Arial"/>
      <family val="2"/>
    </font>
    <font>
      <sz val="14"/>
      <name val="Arial"/>
      <family val="2"/>
    </font>
    <font>
      <i/>
      <sz val="9"/>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9"/>
      <name val="Verdana"/>
      <family val="2"/>
    </font>
    <font>
      <sz val="9"/>
      <color indexed="10"/>
      <name val="Arial"/>
      <family val="2"/>
    </font>
    <font>
      <sz val="9"/>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Verdana"/>
      <family val="2"/>
    </font>
    <font>
      <sz val="9"/>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56"/>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color indexed="63"/>
      </left>
      <right style="thick"/>
      <top style="thin"/>
      <bottom>
        <color indexed="63"/>
      </bottom>
    </border>
    <border>
      <left>
        <color indexed="63"/>
      </left>
      <right style="thick"/>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medium"/>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style="medium"/>
      <bottom style="medium"/>
    </border>
    <border>
      <left style="medium"/>
      <right style="thin"/>
      <top style="thin"/>
      <bottom>
        <color indexed="63"/>
      </bottom>
    </border>
    <border>
      <left style="medium"/>
      <right style="thin"/>
      <top style="medium"/>
      <bottom style="thin"/>
    </border>
    <border>
      <left style="medium"/>
      <right>
        <color indexed="63"/>
      </right>
      <top>
        <color indexed="63"/>
      </top>
      <bottom>
        <color indexed="63"/>
      </bottom>
    </border>
    <border>
      <left style="thin"/>
      <right style="thin"/>
      <top style="medium"/>
      <bottom style="medium"/>
    </border>
    <border>
      <left style="thin"/>
      <right style="thin"/>
      <top style="medium"/>
      <bottom>
        <color indexed="63"/>
      </bottom>
    </border>
    <border>
      <left>
        <color indexed="63"/>
      </left>
      <right style="medium"/>
      <top>
        <color indexed="63"/>
      </top>
      <bottom>
        <color indexed="63"/>
      </bottom>
    </border>
    <border>
      <left style="thin"/>
      <right style="medium"/>
      <top style="medium"/>
      <bottom style="medium"/>
    </border>
    <border>
      <left>
        <color indexed="63"/>
      </left>
      <right style="thin"/>
      <top>
        <color indexed="63"/>
      </top>
      <bottom style="medium"/>
    </border>
    <border>
      <left style="medium"/>
      <right style="medium"/>
      <top style="medium"/>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color indexed="63"/>
      </left>
      <right style="thin"/>
      <top style="thin"/>
      <bottom style="thin"/>
    </border>
    <border>
      <left style="thin"/>
      <right style="thin"/>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style="medium"/>
      <bottom style="thin"/>
    </border>
    <border>
      <left>
        <color indexed="63"/>
      </left>
      <right style="thin"/>
      <top style="thin"/>
      <bottom>
        <color indexed="63"/>
      </bottom>
    </border>
    <border>
      <left style="medium"/>
      <right style="thin"/>
      <top>
        <color indexed="63"/>
      </top>
      <bottom style="medium"/>
    </border>
    <border>
      <left style="medium"/>
      <right>
        <color indexed="63"/>
      </right>
      <top style="thin"/>
      <bottom>
        <color indexed="63"/>
      </bottom>
    </border>
    <border>
      <left>
        <color indexed="63"/>
      </left>
      <right>
        <color indexed="63"/>
      </right>
      <top style="medium"/>
      <bottom>
        <color indexed="63"/>
      </bottom>
    </border>
    <border>
      <left style="thin"/>
      <right style="medium"/>
      <top>
        <color indexed="63"/>
      </top>
      <bottom>
        <color indexed="63"/>
      </bottom>
    </border>
    <border>
      <left style="thin"/>
      <right style="medium"/>
      <top style="medium"/>
      <bottom>
        <color indexed="63"/>
      </bottom>
    </border>
    <border>
      <left>
        <color indexed="63"/>
      </left>
      <right style="thin"/>
      <top style="medium"/>
      <bottom style="medium"/>
    </border>
    <border>
      <left style="medium"/>
      <right style="thin"/>
      <top style="thin"/>
      <bottom style="medium"/>
    </border>
    <border>
      <left style="thin"/>
      <right style="medium"/>
      <top style="thin"/>
      <bottom style="medium"/>
    </border>
    <border>
      <left style="double">
        <color indexed="56"/>
      </left>
      <right style="double">
        <color indexed="56"/>
      </right>
      <top style="double">
        <color indexed="56"/>
      </top>
      <bottom style="double">
        <color indexed="56"/>
      </bottom>
    </border>
    <border>
      <left style="medium"/>
      <right style="thin"/>
      <top style="medium"/>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medium"/>
    </border>
    <border>
      <left style="thin"/>
      <right style="medium"/>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0" borderId="2" applyNumberFormat="0" applyFill="0" applyAlignment="0" applyProtection="0"/>
    <xf numFmtId="0" fontId="0" fillId="27" borderId="3" applyNumberFormat="0" applyFont="0" applyAlignment="0" applyProtection="0"/>
    <xf numFmtId="0" fontId="86" fillId="28" borderId="1" applyNumberFormat="0" applyAlignment="0" applyProtection="0"/>
    <xf numFmtId="0" fontId="87" fillId="29"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30" borderId="0" applyNumberFormat="0" applyBorder="0" applyAlignment="0" applyProtection="0"/>
    <xf numFmtId="0" fontId="0" fillId="0" borderId="0">
      <alignment/>
      <protection/>
    </xf>
    <xf numFmtId="9" fontId="0" fillId="0" borderId="0" applyFont="0" applyFill="0" applyBorder="0" applyAlignment="0" applyProtection="0"/>
    <xf numFmtId="0" fontId="89" fillId="31" borderId="0" applyNumberFormat="0" applyBorder="0" applyAlignment="0" applyProtection="0"/>
    <xf numFmtId="0" fontId="90" fillId="26"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438">
    <xf numFmtId="0" fontId="0" fillId="0" borderId="0" xfId="0" applyAlignment="1">
      <alignment/>
    </xf>
    <xf numFmtId="0" fontId="0" fillId="0" borderId="0" xfId="0" applyAlignment="1">
      <alignment/>
    </xf>
    <xf numFmtId="0" fontId="0" fillId="0" borderId="10" xfId="0" applyBorder="1" applyAlignment="1">
      <alignment/>
    </xf>
    <xf numFmtId="0" fontId="12" fillId="0" borderId="0" xfId="0" applyFont="1" applyAlignment="1">
      <alignment/>
    </xf>
    <xf numFmtId="0" fontId="0" fillId="0" borderId="0" xfId="0" applyAlignment="1">
      <alignment wrapText="1"/>
    </xf>
    <xf numFmtId="0" fontId="15" fillId="33" borderId="10" xfId="0" applyFont="1" applyFill="1" applyBorder="1" applyAlignment="1">
      <alignment horizontal="center" wrapText="1"/>
    </xf>
    <xf numFmtId="0" fontId="15" fillId="33" borderId="10" xfId="0" applyFont="1" applyFill="1" applyBorder="1" applyAlignment="1">
      <alignment horizontal="center" vertical="center" wrapText="1"/>
    </xf>
    <xf numFmtId="0" fontId="16" fillId="33" borderId="11" xfId="0" applyFont="1" applyFill="1" applyBorder="1" applyAlignment="1">
      <alignment horizontal="centerContinuous" wrapText="1"/>
    </xf>
    <xf numFmtId="0" fontId="17" fillId="33" borderId="0" xfId="0" applyFont="1" applyFill="1" applyAlignment="1">
      <alignment horizontal="centerContinuous"/>
    </xf>
    <xf numFmtId="0" fontId="16" fillId="33" borderId="12" xfId="0" applyFont="1" applyFill="1" applyBorder="1" applyAlignment="1">
      <alignment horizontal="centerContinuous" wrapText="1"/>
    </xf>
    <xf numFmtId="0" fontId="15" fillId="33" borderId="0" xfId="0" applyFont="1" applyFill="1" applyBorder="1" applyAlignment="1">
      <alignment horizontal="center" vertical="center" wrapText="1"/>
    </xf>
    <xf numFmtId="0" fontId="16" fillId="33" borderId="0" xfId="0" applyFont="1" applyFill="1" applyBorder="1" applyAlignment="1">
      <alignment horizontal="centerContinuous" wrapText="1"/>
    </xf>
    <xf numFmtId="0" fontId="17" fillId="33" borderId="13" xfId="0" applyFont="1" applyFill="1" applyBorder="1" applyAlignment="1">
      <alignment horizontal="centerContinuous"/>
    </xf>
    <xf numFmtId="0" fontId="13" fillId="0" borderId="0" xfId="0" applyFont="1" applyAlignment="1">
      <alignment/>
    </xf>
    <xf numFmtId="0" fontId="13" fillId="0" borderId="0" xfId="0" applyFont="1" applyAlignment="1">
      <alignment/>
    </xf>
    <xf numFmtId="0" fontId="13" fillId="0" borderId="14" xfId="0" applyFont="1" applyBorder="1" applyAlignment="1">
      <alignment vertical="top" wrapText="1"/>
    </xf>
    <xf numFmtId="0" fontId="22" fillId="0" borderId="0" xfId="0" applyFont="1" applyAlignment="1">
      <alignment/>
    </xf>
    <xf numFmtId="0" fontId="18" fillId="33" borderId="10" xfId="0" applyFont="1" applyFill="1" applyBorder="1" applyAlignment="1">
      <alignment horizontal="center" wrapText="1"/>
    </xf>
    <xf numFmtId="0" fontId="20" fillId="33" borderId="10" xfId="0" applyFont="1" applyFill="1" applyBorder="1" applyAlignment="1">
      <alignment horizontal="center" vertical="center" wrapText="1"/>
    </xf>
    <xf numFmtId="0" fontId="20" fillId="33" borderId="0" xfId="0" applyFont="1" applyFill="1" applyBorder="1" applyAlignment="1">
      <alignment horizontal="center" vertical="center" wrapText="1"/>
    </xf>
    <xf numFmtId="172" fontId="18" fillId="33" borderId="15" xfId="0" applyNumberFormat="1" applyFont="1" applyFill="1" applyBorder="1" applyAlignment="1">
      <alignment horizontal="centerContinuous" wrapText="1"/>
    </xf>
    <xf numFmtId="0" fontId="0" fillId="0" borderId="16" xfId="0" applyBorder="1" applyAlignment="1">
      <alignment/>
    </xf>
    <xf numFmtId="0" fontId="15" fillId="33" borderId="17" xfId="0" applyFont="1" applyFill="1" applyBorder="1" applyAlignment="1">
      <alignment horizontal="centerContinuous" vertical="top" wrapText="1"/>
    </xf>
    <xf numFmtId="0" fontId="15" fillId="33" borderId="18" xfId="0" applyFont="1" applyFill="1" applyBorder="1" applyAlignment="1">
      <alignment horizontal="centerContinuous" vertical="top" wrapText="1"/>
    </xf>
    <xf numFmtId="0" fontId="9" fillId="0" borderId="19" xfId="0" applyFont="1" applyBorder="1" applyAlignment="1">
      <alignment vertical="top" wrapText="1"/>
    </xf>
    <xf numFmtId="0" fontId="13" fillId="0" borderId="20" xfId="0" applyFont="1" applyBorder="1" applyAlignment="1">
      <alignment vertical="top"/>
    </xf>
    <xf numFmtId="0" fontId="13" fillId="0" borderId="21" xfId="0" applyFont="1" applyBorder="1" applyAlignment="1">
      <alignment vertical="top" wrapText="1"/>
    </xf>
    <xf numFmtId="0" fontId="13" fillId="0" borderId="22" xfId="0" applyFont="1" applyBorder="1" applyAlignment="1">
      <alignment vertical="top"/>
    </xf>
    <xf numFmtId="0" fontId="13" fillId="0" borderId="23" xfId="0" applyFont="1" applyBorder="1" applyAlignment="1">
      <alignment vertical="top" wrapText="1"/>
    </xf>
    <xf numFmtId="0" fontId="13" fillId="0" borderId="20" xfId="0" applyFont="1" applyBorder="1" applyAlignment="1">
      <alignment vertical="top" wrapText="1"/>
    </xf>
    <xf numFmtId="0" fontId="5" fillId="34" borderId="24" xfId="0" applyFont="1" applyFill="1" applyBorder="1" applyAlignment="1">
      <alignment horizontal="centerContinuous" vertical="top" wrapText="1"/>
    </xf>
    <xf numFmtId="0" fontId="5" fillId="34" borderId="25" xfId="0" applyFont="1" applyFill="1" applyBorder="1" applyAlignment="1">
      <alignment horizontal="centerContinuous" vertical="top" wrapText="1"/>
    </xf>
    <xf numFmtId="0" fontId="0" fillId="34" borderId="26" xfId="0" applyFill="1" applyBorder="1" applyAlignment="1">
      <alignment horizontal="centerContinuous" vertical="center"/>
    </xf>
    <xf numFmtId="0" fontId="5" fillId="34" borderId="19" xfId="0" applyFont="1" applyFill="1" applyBorder="1" applyAlignment="1">
      <alignment horizontal="center" vertical="center" wrapText="1"/>
    </xf>
    <xf numFmtId="0" fontId="5" fillId="34" borderId="19" xfId="0" applyFont="1" applyFill="1" applyBorder="1" applyAlignment="1">
      <alignment horizontal="centerContinuous" vertical="center" wrapText="1"/>
    </xf>
    <xf numFmtId="0" fontId="5" fillId="34" borderId="19"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18" xfId="0" applyFont="1" applyFill="1" applyBorder="1" applyAlignment="1">
      <alignment horizontal="centerContinuous" vertical="center" wrapText="1"/>
    </xf>
    <xf numFmtId="0" fontId="0" fillId="0" borderId="0" xfId="0" applyAlignment="1">
      <alignment vertical="center"/>
    </xf>
    <xf numFmtId="174" fontId="20" fillId="34" borderId="28" xfId="0" applyNumberFormat="1" applyFont="1" applyFill="1" applyBorder="1" applyAlignment="1">
      <alignment horizontal="centerContinuous" vertical="top" wrapText="1"/>
    </xf>
    <xf numFmtId="0" fontId="13" fillId="0" borderId="29" xfId="0" applyFont="1" applyBorder="1" applyAlignment="1">
      <alignment vertical="top"/>
    </xf>
    <xf numFmtId="0" fontId="6" fillId="0" borderId="0" xfId="0" applyFont="1" applyAlignment="1">
      <alignment wrapText="1"/>
    </xf>
    <xf numFmtId="0" fontId="7" fillId="0" borderId="0" xfId="0" applyFont="1" applyAlignment="1">
      <alignment wrapText="1"/>
    </xf>
    <xf numFmtId="0" fontId="25" fillId="0" borderId="0" xfId="0" applyFont="1" applyAlignment="1">
      <alignment wrapText="1"/>
    </xf>
    <xf numFmtId="0" fontId="27" fillId="0" borderId="28" xfId="0" applyFont="1" applyBorder="1" applyAlignment="1">
      <alignment horizontal="centerContinuous" vertical="center"/>
    </xf>
    <xf numFmtId="0" fontId="27" fillId="0" borderId="25" xfId="0" applyFont="1" applyBorder="1" applyAlignment="1">
      <alignment horizontal="centerContinuous" vertical="center" wrapText="1"/>
    </xf>
    <xf numFmtId="9" fontId="27" fillId="0" borderId="28" xfId="0" applyNumberFormat="1" applyFont="1" applyBorder="1" applyAlignment="1">
      <alignment horizontal="centerContinuous" vertical="center" wrapText="1"/>
    </xf>
    <xf numFmtId="0" fontId="28" fillId="0" borderId="0" xfId="0" applyFont="1" applyAlignment="1">
      <alignment horizontal="center" vertical="center"/>
    </xf>
    <xf numFmtId="0" fontId="27" fillId="34" borderId="26" xfId="0" applyFont="1" applyFill="1" applyBorder="1" applyAlignment="1">
      <alignment horizontal="centerContinuous" vertical="center" wrapText="1"/>
    </xf>
    <xf numFmtId="0" fontId="27" fillId="34" borderId="30" xfId="0" applyFont="1" applyFill="1" applyBorder="1" applyAlignment="1">
      <alignment horizontal="centerContinuous" vertical="center" wrapText="1"/>
    </xf>
    <xf numFmtId="172" fontId="20" fillId="33" borderId="31" xfId="0" applyNumberFormat="1" applyFont="1" applyFill="1" applyBorder="1" applyAlignment="1" applyProtection="1">
      <alignment horizontal="center" wrapText="1"/>
      <protection locked="0"/>
    </xf>
    <xf numFmtId="0" fontId="20" fillId="35" borderId="32" xfId="0" applyFont="1" applyFill="1" applyBorder="1" applyAlignment="1">
      <alignment horizontal="center" vertical="center" wrapText="1"/>
    </xf>
    <xf numFmtId="172" fontId="20" fillId="35" borderId="32" xfId="0" applyNumberFormat="1" applyFont="1" applyFill="1" applyBorder="1" applyAlignment="1" applyProtection="1">
      <alignment horizontal="center" wrapText="1"/>
      <protection locked="0"/>
    </xf>
    <xf numFmtId="0" fontId="20" fillId="35" borderId="33" xfId="0" applyFont="1" applyFill="1" applyBorder="1" applyAlignment="1">
      <alignment horizontal="center" vertical="center" wrapText="1"/>
    </xf>
    <xf numFmtId="0" fontId="7" fillId="0" borderId="32" xfId="0" applyFont="1" applyBorder="1" applyAlignment="1">
      <alignment vertical="top" wrapText="1"/>
    </xf>
    <xf numFmtId="0" fontId="17" fillId="33" borderId="34" xfId="0" applyFont="1" applyFill="1" applyBorder="1" applyAlignment="1">
      <alignment horizontal="centerContinuous"/>
    </xf>
    <xf numFmtId="0" fontId="19" fillId="33" borderId="31" xfId="0" applyFont="1" applyFill="1" applyBorder="1" applyAlignment="1">
      <alignment horizontal="left" wrapText="1"/>
    </xf>
    <xf numFmtId="172" fontId="20" fillId="35" borderId="35" xfId="0" applyNumberFormat="1" applyFont="1" applyFill="1" applyBorder="1" applyAlignment="1" applyProtection="1">
      <alignment horizontal="center" wrapText="1"/>
      <protection locked="0"/>
    </xf>
    <xf numFmtId="172" fontId="20" fillId="34" borderId="15" xfId="0" applyNumberFormat="1" applyFont="1" applyFill="1" applyBorder="1" applyAlignment="1" applyProtection="1">
      <alignment horizontal="center" wrapText="1"/>
      <protection locked="0"/>
    </xf>
    <xf numFmtId="0" fontId="14" fillId="34" borderId="19" xfId="0" applyFont="1" applyFill="1" applyBorder="1" applyAlignment="1" applyProtection="1">
      <alignment horizontal="center" vertical="top" wrapText="1"/>
      <protection locked="0"/>
    </xf>
    <xf numFmtId="0" fontId="14" fillId="34" borderId="27" xfId="0" applyFont="1" applyFill="1" applyBorder="1" applyAlignment="1" applyProtection="1">
      <alignment horizontal="center" vertical="top" wrapText="1"/>
      <protection locked="0"/>
    </xf>
    <xf numFmtId="0" fontId="12" fillId="0" borderId="10" xfId="0" applyFont="1" applyBorder="1" applyAlignment="1">
      <alignment horizontal="center" vertical="top" wrapText="1"/>
    </xf>
    <xf numFmtId="0" fontId="12" fillId="0" borderId="16" xfId="0" applyFont="1" applyBorder="1" applyAlignment="1">
      <alignment horizontal="center" vertical="top" wrapText="1"/>
    </xf>
    <xf numFmtId="0" fontId="14" fillId="34" borderId="23" xfId="0" applyFont="1" applyFill="1" applyBorder="1" applyAlignment="1" applyProtection="1">
      <alignment horizontal="center" vertical="top" wrapText="1"/>
      <protection locked="0"/>
    </xf>
    <xf numFmtId="0" fontId="14" fillId="34" borderId="14" xfId="0" applyFont="1" applyFill="1" applyBorder="1" applyAlignment="1" applyProtection="1">
      <alignment horizontal="center" vertical="top" wrapText="1"/>
      <protection locked="0"/>
    </xf>
    <xf numFmtId="2" fontId="18" fillId="35" borderId="32" xfId="0" applyNumberFormat="1" applyFont="1" applyFill="1" applyBorder="1" applyAlignment="1">
      <alignment horizontal="centerContinuous" wrapText="1"/>
    </xf>
    <xf numFmtId="2" fontId="12" fillId="0" borderId="19" xfId="0" applyNumberFormat="1" applyFont="1" applyBorder="1" applyAlignment="1">
      <alignment vertical="center" wrapText="1"/>
    </xf>
    <xf numFmtId="2" fontId="12" fillId="0" borderId="14" xfId="0" applyNumberFormat="1" applyFont="1" applyBorder="1" applyAlignment="1">
      <alignment vertical="center" wrapText="1"/>
    </xf>
    <xf numFmtId="2" fontId="12" fillId="0" borderId="36" xfId="0" applyNumberFormat="1" applyFont="1" applyBorder="1" applyAlignment="1">
      <alignment vertical="center" wrapText="1"/>
    </xf>
    <xf numFmtId="2" fontId="12" fillId="0" borderId="16" xfId="0" applyNumberFormat="1" applyFont="1" applyBorder="1" applyAlignment="1">
      <alignment vertical="center" wrapText="1"/>
    </xf>
    <xf numFmtId="0" fontId="14" fillId="35" borderId="10" xfId="0" applyFont="1" applyFill="1" applyBorder="1" applyAlignment="1" applyProtection="1">
      <alignment horizontal="center" vertical="top" wrapText="1"/>
      <protection/>
    </xf>
    <xf numFmtId="0" fontId="12" fillId="0" borderId="16" xfId="0" applyFont="1" applyBorder="1" applyAlignment="1" applyProtection="1">
      <alignment horizontal="center" vertical="top" wrapText="1"/>
      <protection/>
    </xf>
    <xf numFmtId="9" fontId="20" fillId="0" borderId="14" xfId="0" applyNumberFormat="1" applyFont="1" applyBorder="1" applyAlignment="1">
      <alignment horizontal="center" vertical="top" wrapText="1"/>
    </xf>
    <xf numFmtId="9" fontId="20" fillId="0" borderId="21" xfId="0" applyNumberFormat="1" applyFont="1" applyBorder="1" applyAlignment="1">
      <alignment horizontal="center" vertical="top" wrapText="1"/>
    </xf>
    <xf numFmtId="9" fontId="27" fillId="0" borderId="37" xfId="0" applyNumberFormat="1" applyFont="1" applyBorder="1" applyAlignment="1">
      <alignment horizontal="centerContinuous" vertical="center" wrapText="1"/>
    </xf>
    <xf numFmtId="9" fontId="20" fillId="0" borderId="38" xfId="0" applyNumberFormat="1" applyFont="1" applyBorder="1" applyAlignment="1">
      <alignment horizontal="center" vertical="top" wrapText="1"/>
    </xf>
    <xf numFmtId="0" fontId="29" fillId="0" borderId="0" xfId="0" applyFont="1" applyAlignment="1">
      <alignment wrapText="1"/>
    </xf>
    <xf numFmtId="0" fontId="6" fillId="0" borderId="0" xfId="0" applyFont="1" applyAlignment="1">
      <alignment/>
    </xf>
    <xf numFmtId="0" fontId="26" fillId="0" borderId="0" xfId="0" applyFont="1" applyAlignment="1">
      <alignment/>
    </xf>
    <xf numFmtId="0" fontId="25" fillId="0" borderId="0" xfId="0" applyFont="1" applyAlignment="1">
      <alignment/>
    </xf>
    <xf numFmtId="0" fontId="8" fillId="0" borderId="19" xfId="0" applyFont="1" applyBorder="1" applyAlignment="1">
      <alignment vertical="top" wrapText="1"/>
    </xf>
    <xf numFmtId="0" fontId="25" fillId="0" borderId="31" xfId="0" applyFont="1" applyBorder="1" applyAlignment="1">
      <alignment wrapText="1"/>
    </xf>
    <xf numFmtId="0" fontId="25" fillId="0" borderId="39" xfId="0" applyFont="1" applyBorder="1" applyAlignment="1">
      <alignment wrapText="1"/>
    </xf>
    <xf numFmtId="0" fontId="17" fillId="33" borderId="40" xfId="0" applyFont="1" applyFill="1" applyBorder="1" applyAlignment="1">
      <alignment horizontal="centerContinuous"/>
    </xf>
    <xf numFmtId="0" fontId="17" fillId="33" borderId="41" xfId="0" applyFont="1" applyFill="1" applyBorder="1" applyAlignment="1">
      <alignment horizontal="centerContinuous"/>
    </xf>
    <xf numFmtId="172" fontId="30" fillId="34" borderId="15" xfId="0" applyNumberFormat="1" applyFont="1" applyFill="1" applyBorder="1" applyAlignment="1" applyProtection="1">
      <alignment horizontal="center" wrapText="1"/>
      <protection locked="0"/>
    </xf>
    <xf numFmtId="172" fontId="30" fillId="34" borderId="42" xfId="0" applyNumberFormat="1" applyFont="1" applyFill="1" applyBorder="1" applyAlignment="1" applyProtection="1">
      <alignment horizontal="center" wrapText="1"/>
      <protection locked="0"/>
    </xf>
    <xf numFmtId="0" fontId="31" fillId="34" borderId="19" xfId="0" applyFont="1" applyFill="1" applyBorder="1" applyAlignment="1" applyProtection="1">
      <alignment horizontal="center" vertical="top" wrapText="1"/>
      <protection locked="0"/>
    </xf>
    <xf numFmtId="2" fontId="12" fillId="0" borderId="21" xfId="0" applyNumberFormat="1" applyFont="1" applyBorder="1" applyAlignment="1">
      <alignment vertical="center" wrapText="1"/>
    </xf>
    <xf numFmtId="2" fontId="12" fillId="0" borderId="43" xfId="0" applyNumberFormat="1" applyFont="1" applyBorder="1" applyAlignment="1">
      <alignment vertical="center" wrapText="1"/>
    </xf>
    <xf numFmtId="2" fontId="12" fillId="0" borderId="44" xfId="0" applyNumberFormat="1" applyFont="1" applyBorder="1" applyAlignment="1">
      <alignment vertical="center" wrapText="1"/>
    </xf>
    <xf numFmtId="2" fontId="12" fillId="0" borderId="45" xfId="0" applyNumberFormat="1" applyFont="1" applyBorder="1" applyAlignment="1">
      <alignment vertical="center" wrapText="1"/>
    </xf>
    <xf numFmtId="0" fontId="0" fillId="0" borderId="10" xfId="0" applyBorder="1" applyAlignment="1" applyProtection="1">
      <alignment/>
      <protection locked="0"/>
    </xf>
    <xf numFmtId="0" fontId="9" fillId="0" borderId="10"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7" fillId="0" borderId="32" xfId="0" applyFont="1" applyBorder="1" applyAlignment="1" applyProtection="1">
      <alignment vertical="top" wrapText="1"/>
      <protection locked="0"/>
    </xf>
    <xf numFmtId="0" fontId="20" fillId="35" borderId="32" xfId="0" applyFont="1" applyFill="1" applyBorder="1" applyAlignment="1" applyProtection="1">
      <alignment horizontal="center" vertical="center" wrapText="1"/>
      <protection locked="0"/>
    </xf>
    <xf numFmtId="0" fontId="8" fillId="0" borderId="33"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36" xfId="0" applyFont="1" applyBorder="1" applyAlignment="1" applyProtection="1">
      <alignment vertical="top" wrapText="1"/>
      <protection locked="0"/>
    </xf>
    <xf numFmtId="0" fontId="9" fillId="0" borderId="16"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46"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20" fillId="35" borderId="33" xfId="0" applyFont="1" applyFill="1" applyBorder="1" applyAlignment="1" applyProtection="1">
      <alignment horizontal="center" vertical="center" wrapText="1"/>
      <protection locked="0"/>
    </xf>
    <xf numFmtId="2" fontId="12" fillId="0" borderId="10" xfId="0" applyNumberFormat="1" applyFont="1" applyBorder="1" applyAlignment="1" applyProtection="1">
      <alignment vertical="center" wrapText="1"/>
      <protection locked="0"/>
    </xf>
    <xf numFmtId="0" fontId="0" fillId="0" borderId="16" xfId="0" applyBorder="1" applyAlignment="1" applyProtection="1">
      <alignment/>
      <protection locked="0"/>
    </xf>
    <xf numFmtId="0" fontId="15" fillId="33" borderId="17" xfId="0" applyFont="1" applyFill="1" applyBorder="1" applyAlignment="1" applyProtection="1">
      <alignment horizontal="centerContinuous" vertical="top" wrapText="1"/>
      <protection/>
    </xf>
    <xf numFmtId="0" fontId="15" fillId="33" borderId="18" xfId="0" applyFont="1" applyFill="1" applyBorder="1" applyAlignment="1" applyProtection="1">
      <alignment horizontal="centerContinuous" vertical="top" wrapText="1"/>
      <protection/>
    </xf>
    <xf numFmtId="0" fontId="16" fillId="33" borderId="11" xfId="0" applyFont="1" applyFill="1" applyBorder="1" applyAlignment="1" applyProtection="1">
      <alignment horizontal="centerContinuous" wrapText="1"/>
      <protection/>
    </xf>
    <xf numFmtId="0" fontId="17" fillId="33" borderId="0" xfId="0" applyFont="1" applyFill="1" applyAlignment="1" applyProtection="1">
      <alignment horizontal="centerContinuous"/>
      <protection/>
    </xf>
    <xf numFmtId="0" fontId="15" fillId="33" borderId="10" xfId="0" applyFont="1" applyFill="1" applyBorder="1" applyAlignment="1" applyProtection="1">
      <alignment horizontal="center" wrapText="1"/>
      <protection/>
    </xf>
    <xf numFmtId="0" fontId="15" fillId="33" borderId="1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Continuous" wrapText="1"/>
      <protection/>
    </xf>
    <xf numFmtId="0" fontId="19" fillId="33" borderId="31" xfId="0" applyFont="1" applyFill="1" applyBorder="1" applyAlignment="1" applyProtection="1">
      <alignment horizontal="left" wrapText="1"/>
      <protection/>
    </xf>
    <xf numFmtId="0" fontId="15"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Continuous" wrapText="1"/>
      <protection/>
    </xf>
    <xf numFmtId="0" fontId="17" fillId="33" borderId="13" xfId="0" applyFont="1" applyFill="1" applyBorder="1" applyAlignment="1" applyProtection="1">
      <alignment horizontal="centerContinuous"/>
      <protection/>
    </xf>
    <xf numFmtId="0" fontId="18" fillId="33" borderId="10" xfId="0" applyFont="1" applyFill="1" applyBorder="1" applyAlignment="1" applyProtection="1">
      <alignment horizontal="center" wrapText="1"/>
      <protection/>
    </xf>
    <xf numFmtId="0" fontId="20" fillId="33" borderId="10" xfId="0" applyFont="1" applyFill="1" applyBorder="1" applyAlignment="1" applyProtection="1">
      <alignment horizontal="center" vertical="center" wrapText="1"/>
      <protection/>
    </xf>
    <xf numFmtId="172" fontId="20" fillId="33" borderId="31" xfId="0" applyNumberFormat="1" applyFont="1" applyFill="1" applyBorder="1" applyAlignment="1" applyProtection="1">
      <alignment horizontal="center" wrapText="1"/>
      <protection/>
    </xf>
    <xf numFmtId="0" fontId="20" fillId="33" borderId="0" xfId="0" applyFont="1" applyFill="1" applyBorder="1" applyAlignment="1" applyProtection="1">
      <alignment horizontal="center" vertical="center" wrapText="1"/>
      <protection/>
    </xf>
    <xf numFmtId="172" fontId="18" fillId="33" borderId="15" xfId="0" applyNumberFormat="1" applyFont="1" applyFill="1" applyBorder="1" applyAlignment="1" applyProtection="1">
      <alignment horizontal="centerContinuous" wrapText="1"/>
      <protection/>
    </xf>
    <xf numFmtId="2" fontId="18" fillId="35" borderId="32" xfId="0" applyNumberFormat="1" applyFont="1" applyFill="1" applyBorder="1" applyAlignment="1" applyProtection="1">
      <alignment horizontal="centerContinuous" wrapText="1"/>
      <protection/>
    </xf>
    <xf numFmtId="0" fontId="32" fillId="33" borderId="18" xfId="0" applyFont="1" applyFill="1" applyBorder="1" applyAlignment="1">
      <alignment horizontal="centerContinuous"/>
    </xf>
    <xf numFmtId="0" fontId="15" fillId="33" borderId="26" xfId="0" applyFont="1" applyFill="1" applyBorder="1" applyAlignment="1">
      <alignment horizontal="centerContinuous"/>
    </xf>
    <xf numFmtId="0" fontId="32" fillId="33" borderId="18" xfId="0" applyFont="1" applyFill="1" applyBorder="1" applyAlignment="1" applyProtection="1">
      <alignment horizontal="centerContinuous"/>
      <protection/>
    </xf>
    <xf numFmtId="0" fontId="15" fillId="33" borderId="26" xfId="0" applyFont="1" applyFill="1" applyBorder="1" applyAlignment="1" applyProtection="1">
      <alignment horizontal="centerContinuous"/>
      <protection/>
    </xf>
    <xf numFmtId="0" fontId="15" fillId="33" borderId="47" xfId="0" applyFont="1" applyFill="1" applyBorder="1" applyAlignment="1">
      <alignment horizontal="centerContinuous" vertical="top" wrapText="1"/>
    </xf>
    <xf numFmtId="0" fontId="15" fillId="33" borderId="47" xfId="0" applyFont="1" applyFill="1" applyBorder="1" applyAlignment="1" applyProtection="1">
      <alignment horizontal="centerContinuous" vertical="top" wrapText="1"/>
      <protection/>
    </xf>
    <xf numFmtId="0" fontId="5" fillId="0" borderId="0" xfId="0" applyFont="1" applyAlignment="1">
      <alignment/>
    </xf>
    <xf numFmtId="0" fontId="5" fillId="0" borderId="0" xfId="0" applyFont="1" applyAlignment="1">
      <alignment horizontal="right"/>
    </xf>
    <xf numFmtId="0" fontId="18" fillId="33" borderId="40" xfId="0" applyFont="1" applyFill="1" applyBorder="1" applyAlignment="1" applyProtection="1">
      <alignment horizontal="center" wrapText="1"/>
      <protection/>
    </xf>
    <xf numFmtId="0" fontId="18" fillId="33" borderId="48" xfId="0" applyFont="1" applyFill="1" applyBorder="1" applyAlignment="1" applyProtection="1">
      <alignment horizontal="center" wrapText="1"/>
      <protection/>
    </xf>
    <xf numFmtId="0" fontId="18" fillId="33" borderId="31" xfId="0" applyFont="1" applyFill="1" applyBorder="1" applyAlignment="1" applyProtection="1">
      <alignment horizontal="center" wrapText="1"/>
      <protection/>
    </xf>
    <xf numFmtId="0" fontId="18" fillId="33" borderId="0" xfId="0" applyFont="1" applyFill="1" applyBorder="1" applyAlignment="1" applyProtection="1">
      <alignment horizontal="center" wrapText="1"/>
      <protection/>
    </xf>
    <xf numFmtId="0" fontId="18" fillId="33" borderId="13" xfId="0" applyFont="1" applyFill="1" applyBorder="1" applyAlignment="1" applyProtection="1">
      <alignment horizontal="center" wrapText="1"/>
      <protection/>
    </xf>
    <xf numFmtId="9" fontId="20" fillId="35" borderId="19" xfId="0" applyNumberFormat="1" applyFont="1" applyFill="1" applyBorder="1" applyAlignment="1">
      <alignment horizontal="center" vertical="top" wrapText="1"/>
    </xf>
    <xf numFmtId="0" fontId="13" fillId="0" borderId="49" xfId="0" applyFont="1" applyBorder="1" applyAlignment="1">
      <alignment vertical="top"/>
    </xf>
    <xf numFmtId="0" fontId="7" fillId="0" borderId="0" xfId="0" applyFont="1" applyAlignment="1">
      <alignment/>
    </xf>
    <xf numFmtId="0" fontId="29" fillId="0" borderId="0" xfId="0" applyFont="1" applyAlignment="1">
      <alignment/>
    </xf>
    <xf numFmtId="0" fontId="18" fillId="33" borderId="40" xfId="0" applyFont="1" applyFill="1" applyBorder="1" applyAlignment="1">
      <alignment horizontal="center" wrapText="1"/>
    </xf>
    <xf numFmtId="0" fontId="18" fillId="33" borderId="48" xfId="0" applyFont="1" applyFill="1" applyBorder="1" applyAlignment="1">
      <alignment horizontal="center" wrapText="1"/>
    </xf>
    <xf numFmtId="0" fontId="18" fillId="33" borderId="31" xfId="0" applyFont="1" applyFill="1" applyBorder="1" applyAlignment="1">
      <alignment horizontal="center" wrapText="1"/>
    </xf>
    <xf numFmtId="0" fontId="18" fillId="33" borderId="0" xfId="0" applyFont="1" applyFill="1" applyBorder="1" applyAlignment="1">
      <alignment horizontal="center" wrapText="1"/>
    </xf>
    <xf numFmtId="0" fontId="18" fillId="33" borderId="13" xfId="0" applyFont="1" applyFill="1" applyBorder="1" applyAlignment="1">
      <alignment horizontal="center" wrapText="1"/>
    </xf>
    <xf numFmtId="0" fontId="18" fillId="33" borderId="40" xfId="0" applyFont="1" applyFill="1" applyBorder="1" applyAlignment="1" applyProtection="1">
      <alignment horizontal="centerContinuous" wrapText="1"/>
      <protection/>
    </xf>
    <xf numFmtId="0" fontId="15" fillId="33" borderId="50" xfId="0" applyFont="1" applyFill="1" applyBorder="1" applyAlignment="1" applyProtection="1">
      <alignment horizontal="centerContinuous" wrapText="1"/>
      <protection/>
    </xf>
    <xf numFmtId="0" fontId="32" fillId="33" borderId="31" xfId="0" applyFont="1" applyFill="1" applyBorder="1" applyAlignment="1">
      <alignment horizontal="left" wrapText="1"/>
    </xf>
    <xf numFmtId="0" fontId="18" fillId="33" borderId="50" xfId="0" applyFont="1" applyFill="1" applyBorder="1" applyAlignment="1">
      <alignment horizontal="centerContinuous" wrapText="1"/>
    </xf>
    <xf numFmtId="0" fontId="18" fillId="33" borderId="40" xfId="0" applyFont="1" applyFill="1" applyBorder="1" applyAlignment="1">
      <alignment horizontal="centerContinuous" wrapText="1"/>
    </xf>
    <xf numFmtId="0" fontId="15" fillId="33" borderId="31" xfId="0" applyFont="1" applyFill="1" applyBorder="1" applyAlignment="1">
      <alignment horizontal="center" wrapText="1"/>
    </xf>
    <xf numFmtId="0" fontId="15" fillId="33" borderId="40" xfId="0" applyFont="1" applyFill="1" applyBorder="1" applyAlignment="1">
      <alignment horizontal="center" wrapText="1"/>
    </xf>
    <xf numFmtId="0" fontId="15" fillId="33" borderId="48" xfId="0" applyFont="1" applyFill="1" applyBorder="1" applyAlignment="1">
      <alignment horizontal="center" wrapText="1"/>
    </xf>
    <xf numFmtId="0" fontId="15" fillId="33" borderId="31" xfId="0" applyFont="1" applyFill="1" applyBorder="1" applyAlignment="1">
      <alignment horizontal="center" wrapText="1"/>
    </xf>
    <xf numFmtId="0" fontId="15" fillId="33" borderId="0" xfId="0" applyFont="1" applyFill="1" applyBorder="1" applyAlignment="1">
      <alignment horizontal="center" wrapText="1"/>
    </xf>
    <xf numFmtId="0" fontId="15" fillId="33" borderId="13" xfId="0" applyFont="1" applyFill="1" applyBorder="1" applyAlignment="1">
      <alignment horizontal="center" wrapText="1"/>
    </xf>
    <xf numFmtId="0" fontId="15" fillId="33" borderId="0" xfId="0" applyFont="1" applyFill="1" applyBorder="1" applyAlignment="1">
      <alignment horizontal="centerContinuous" wrapText="1"/>
    </xf>
    <xf numFmtId="0" fontId="32" fillId="33" borderId="13" xfId="0" applyFont="1" applyFill="1" applyBorder="1" applyAlignment="1">
      <alignment horizontal="centerContinuous"/>
    </xf>
    <xf numFmtId="172" fontId="5" fillId="33" borderId="31" xfId="0" applyNumberFormat="1" applyFont="1" applyFill="1" applyBorder="1" applyAlignment="1" applyProtection="1">
      <alignment horizontal="center" wrapText="1"/>
      <protection locked="0"/>
    </xf>
    <xf numFmtId="0" fontId="5" fillId="33" borderId="0" xfId="0" applyFont="1" applyFill="1" applyBorder="1" applyAlignment="1">
      <alignment horizontal="center" vertical="center" wrapText="1"/>
    </xf>
    <xf numFmtId="172" fontId="15" fillId="33" borderId="15" xfId="0" applyNumberFormat="1" applyFont="1" applyFill="1" applyBorder="1" applyAlignment="1">
      <alignment horizontal="centerContinuous" wrapText="1"/>
    </xf>
    <xf numFmtId="0" fontId="15" fillId="33" borderId="50" xfId="0" applyFont="1" applyFill="1" applyBorder="1" applyAlignment="1">
      <alignment horizontal="centerContinuous" wrapText="1"/>
    </xf>
    <xf numFmtId="0" fontId="15" fillId="33" borderId="40" xfId="0" applyFont="1" applyFill="1" applyBorder="1" applyAlignment="1">
      <alignment horizontal="centerContinuous" wrapText="1"/>
    </xf>
    <xf numFmtId="0" fontId="19" fillId="33" borderId="31" xfId="0" applyFont="1" applyFill="1" applyBorder="1" applyAlignment="1">
      <alignment horizontal="center" wrapText="1"/>
    </xf>
    <xf numFmtId="9" fontId="18" fillId="35" borderId="32" xfId="0" applyNumberFormat="1" applyFont="1" applyFill="1" applyBorder="1" applyAlignment="1" applyProtection="1">
      <alignment horizontal="centerContinuous" wrapText="1"/>
      <protection/>
    </xf>
    <xf numFmtId="0" fontId="5" fillId="0" borderId="0" xfId="0" applyFont="1" applyBorder="1" applyAlignment="1">
      <alignment/>
    </xf>
    <xf numFmtId="0" fontId="0" fillId="0" borderId="0" xfId="0" applyBorder="1" applyAlignment="1">
      <alignment/>
    </xf>
    <xf numFmtId="0" fontId="22" fillId="0" borderId="0" xfId="0" applyFont="1" applyBorder="1" applyAlignment="1">
      <alignment/>
    </xf>
    <xf numFmtId="172" fontId="18" fillId="33" borderId="44" xfId="0" applyNumberFormat="1" applyFont="1" applyFill="1" applyBorder="1" applyAlignment="1" applyProtection="1">
      <alignment horizontal="centerContinuous" wrapText="1"/>
      <protection/>
    </xf>
    <xf numFmtId="172" fontId="18" fillId="33" borderId="44" xfId="0" applyNumberFormat="1" applyFont="1" applyFill="1" applyBorder="1" applyAlignment="1">
      <alignment horizontal="centerContinuous" wrapText="1"/>
    </xf>
    <xf numFmtId="172" fontId="15" fillId="33" borderId="44" xfId="0" applyNumberFormat="1" applyFont="1" applyFill="1" applyBorder="1" applyAlignment="1">
      <alignment horizontal="centerContinuous" wrapText="1"/>
    </xf>
    <xf numFmtId="0" fontId="34" fillId="0" borderId="0" xfId="0" applyFont="1" applyAlignment="1">
      <alignment/>
    </xf>
    <xf numFmtId="0" fontId="33" fillId="0" borderId="0" xfId="0" applyFont="1" applyAlignment="1">
      <alignment horizontal="centerContinuous"/>
    </xf>
    <xf numFmtId="0" fontId="35" fillId="0" borderId="0" xfId="0" applyFont="1" applyAlignment="1">
      <alignment/>
    </xf>
    <xf numFmtId="0" fontId="36" fillId="0" borderId="0" xfId="0" applyFont="1" applyAlignment="1">
      <alignment/>
    </xf>
    <xf numFmtId="0" fontId="33" fillId="36" borderId="0" xfId="0" applyFont="1" applyFill="1" applyAlignment="1">
      <alignment horizontal="centerContinuous"/>
    </xf>
    <xf numFmtId="0" fontId="35" fillId="36" borderId="0" xfId="0" applyFont="1" applyFill="1" applyAlignment="1">
      <alignment/>
    </xf>
    <xf numFmtId="0" fontId="34" fillId="35" borderId="0" xfId="0" applyFont="1" applyFill="1" applyAlignment="1">
      <alignment/>
    </xf>
    <xf numFmtId="0" fontId="33" fillId="35" borderId="0" xfId="0" applyFont="1" applyFill="1" applyAlignment="1">
      <alignment horizontal="centerContinuous"/>
    </xf>
    <xf numFmtId="0" fontId="35" fillId="35" borderId="0" xfId="0" applyFont="1" applyFill="1" applyAlignment="1">
      <alignment/>
    </xf>
    <xf numFmtId="0" fontId="36" fillId="35" borderId="0" xfId="0" applyFont="1" applyFill="1" applyAlignment="1">
      <alignment/>
    </xf>
    <xf numFmtId="0" fontId="33" fillId="35" borderId="0" xfId="0" applyFont="1" applyFill="1" applyAlignment="1">
      <alignment horizontal="center" vertical="center"/>
    </xf>
    <xf numFmtId="0" fontId="35" fillId="0" borderId="0" xfId="0" applyFont="1" applyAlignment="1">
      <alignment horizontal="center" vertical="center"/>
    </xf>
    <xf numFmtId="0" fontId="33" fillId="34" borderId="37" xfId="0" applyFont="1" applyFill="1" applyBorder="1" applyAlignment="1" applyProtection="1">
      <alignment horizontal="center" vertical="center"/>
      <protection locked="0"/>
    </xf>
    <xf numFmtId="0" fontId="40" fillId="0" borderId="0" xfId="0" applyFont="1" applyAlignment="1">
      <alignment horizontal="centerContinuous" vertical="center"/>
    </xf>
    <xf numFmtId="0" fontId="40" fillId="35" borderId="0" xfId="0" applyFont="1" applyFill="1" applyAlignment="1">
      <alignment horizontal="centerContinuous" vertical="center"/>
    </xf>
    <xf numFmtId="0" fontId="41" fillId="36" borderId="0" xfId="0" applyFont="1" applyFill="1" applyAlignment="1">
      <alignment horizontal="center" vertical="center"/>
    </xf>
    <xf numFmtId="0" fontId="29" fillId="0" borderId="0" xfId="0" applyFont="1" applyAlignment="1">
      <alignment horizontal="right"/>
    </xf>
    <xf numFmtId="0" fontId="29" fillId="0" borderId="0" xfId="0" applyFont="1" applyAlignment="1">
      <alignment horizontal="left"/>
    </xf>
    <xf numFmtId="0" fontId="25" fillId="0" borderId="0" xfId="0" applyFont="1" applyBorder="1" applyAlignment="1">
      <alignment/>
    </xf>
    <xf numFmtId="0" fontId="25" fillId="0" borderId="0" xfId="0" applyFont="1" applyAlignment="1">
      <alignment/>
    </xf>
    <xf numFmtId="0" fontId="29" fillId="0" borderId="0" xfId="0" applyFont="1" applyAlignment="1">
      <alignment horizontal="centerContinuous"/>
    </xf>
    <xf numFmtId="0" fontId="29" fillId="0" borderId="0" xfId="0" applyFont="1" applyAlignment="1">
      <alignment/>
    </xf>
    <xf numFmtId="0" fontId="33" fillId="36" borderId="0" xfId="0" applyFont="1" applyFill="1" applyBorder="1" applyAlignment="1" applyProtection="1">
      <alignment horizontal="centerContinuous"/>
      <protection/>
    </xf>
    <xf numFmtId="0" fontId="33" fillId="35" borderId="0" xfId="0" applyFont="1" applyFill="1" applyBorder="1" applyAlignment="1" applyProtection="1">
      <alignment horizontal="centerContinuous"/>
      <protection/>
    </xf>
    <xf numFmtId="0" fontId="37" fillId="35" borderId="0" xfId="0" applyFont="1" applyFill="1" applyBorder="1" applyAlignment="1" applyProtection="1">
      <alignment horizontal="center" vertical="center"/>
      <protection/>
    </xf>
    <xf numFmtId="0" fontId="33" fillId="36" borderId="0" xfId="0" applyFont="1" applyFill="1" applyAlignment="1" applyProtection="1">
      <alignment/>
      <protection/>
    </xf>
    <xf numFmtId="0" fontId="33" fillId="35" borderId="0" xfId="0" applyFont="1" applyFill="1" applyAlignment="1" applyProtection="1">
      <alignment/>
      <protection/>
    </xf>
    <xf numFmtId="0" fontId="33" fillId="0" borderId="0" xfId="0" applyFont="1" applyAlignment="1" applyProtection="1">
      <alignment horizontal="centerContinuous"/>
      <protection/>
    </xf>
    <xf numFmtId="0" fontId="34" fillId="36" borderId="0" xfId="0" applyFont="1" applyFill="1" applyAlignment="1" applyProtection="1">
      <alignment/>
      <protection/>
    </xf>
    <xf numFmtId="0" fontId="34" fillId="35" borderId="0" xfId="0" applyFont="1" applyFill="1" applyAlignment="1" applyProtection="1">
      <alignment/>
      <protection/>
    </xf>
    <xf numFmtId="0" fontId="34" fillId="0" borderId="0" xfId="0" applyFont="1" applyAlignment="1" applyProtection="1">
      <alignment horizontal="center" vertical="center"/>
      <protection/>
    </xf>
    <xf numFmtId="0" fontId="39" fillId="37" borderId="0" xfId="0" applyFont="1" applyFill="1" applyAlignment="1" applyProtection="1">
      <alignment horizontal="center" vertical="center"/>
      <protection/>
    </xf>
    <xf numFmtId="0" fontId="7" fillId="37" borderId="0" xfId="0" applyFont="1" applyFill="1" applyAlignment="1" applyProtection="1">
      <alignment/>
      <protection/>
    </xf>
    <xf numFmtId="0" fontId="33" fillId="37" borderId="0" xfId="0" applyFont="1" applyFill="1" applyAlignment="1" applyProtection="1">
      <alignment horizontal="center" vertical="center"/>
      <protection/>
    </xf>
    <xf numFmtId="0" fontId="33" fillId="37" borderId="0" xfId="0" applyFont="1" applyFill="1" applyAlignment="1" applyProtection="1">
      <alignment/>
      <protection/>
    </xf>
    <xf numFmtId="0" fontId="7" fillId="36" borderId="0" xfId="0" applyFont="1" applyFill="1" applyAlignment="1" applyProtection="1">
      <alignment/>
      <protection/>
    </xf>
    <xf numFmtId="0" fontId="7" fillId="35" borderId="0" xfId="0" applyFont="1" applyFill="1" applyAlignment="1" applyProtection="1">
      <alignment/>
      <protection/>
    </xf>
    <xf numFmtId="0" fontId="33" fillId="35" borderId="0" xfId="0" applyFont="1" applyFill="1" applyAlignment="1" applyProtection="1">
      <alignment horizontal="center" vertical="center"/>
      <protection/>
    </xf>
    <xf numFmtId="0" fontId="17" fillId="33" borderId="48" xfId="0" applyFont="1" applyFill="1" applyBorder="1" applyAlignment="1" applyProtection="1">
      <alignment horizontal="centerContinuous"/>
      <protection/>
    </xf>
    <xf numFmtId="172" fontId="20" fillId="34" borderId="44" xfId="0" applyNumberFormat="1" applyFont="1" applyFill="1" applyBorder="1" applyAlignment="1" applyProtection="1">
      <alignment horizontal="center" wrapText="1"/>
      <protection locked="0"/>
    </xf>
    <xf numFmtId="0" fontId="32" fillId="33" borderId="47" xfId="0" applyFont="1" applyFill="1" applyBorder="1" applyAlignment="1" applyProtection="1">
      <alignment horizontal="centerContinuous"/>
      <protection/>
    </xf>
    <xf numFmtId="0" fontId="32" fillId="33" borderId="47" xfId="0" applyFont="1" applyFill="1" applyBorder="1" applyAlignment="1">
      <alignment horizontal="centerContinuous"/>
    </xf>
    <xf numFmtId="172" fontId="20" fillId="34" borderId="21" xfId="0" applyNumberFormat="1" applyFont="1" applyFill="1" applyBorder="1" applyAlignment="1" applyProtection="1">
      <alignment horizontal="center" wrapText="1"/>
      <protection locked="0"/>
    </xf>
    <xf numFmtId="174" fontId="25" fillId="0" borderId="0" xfId="0" applyNumberFormat="1" applyFont="1" applyAlignment="1">
      <alignment/>
    </xf>
    <xf numFmtId="174" fontId="42" fillId="0" borderId="0" xfId="0" applyNumberFormat="1" applyFont="1" applyAlignment="1">
      <alignment/>
    </xf>
    <xf numFmtId="174" fontId="29" fillId="0" borderId="0" xfId="0" applyNumberFormat="1" applyFont="1" applyAlignment="1">
      <alignment horizontal="center"/>
    </xf>
    <xf numFmtId="0" fontId="25" fillId="0" borderId="0" xfId="0" applyFont="1" applyAlignment="1">
      <alignment horizontal="centerContinuous"/>
    </xf>
    <xf numFmtId="0" fontId="25" fillId="0" borderId="0" xfId="0" applyFont="1" applyAlignment="1">
      <alignment horizontal="center"/>
    </xf>
    <xf numFmtId="0" fontId="0" fillId="0" borderId="51" xfId="0" applyBorder="1" applyAlignment="1">
      <alignment/>
    </xf>
    <xf numFmtId="0" fontId="12" fillId="0" borderId="51" xfId="0" applyFont="1" applyBorder="1" applyAlignment="1">
      <alignment/>
    </xf>
    <xf numFmtId="0" fontId="13" fillId="0" borderId="51" xfId="0" applyFont="1" applyBorder="1" applyAlignment="1">
      <alignment/>
    </xf>
    <xf numFmtId="2" fontId="12" fillId="0" borderId="33" xfId="0" applyNumberFormat="1" applyFont="1" applyBorder="1" applyAlignment="1">
      <alignment vertical="center" wrapText="1"/>
    </xf>
    <xf numFmtId="0" fontId="0" fillId="0" borderId="52" xfId="0" applyBorder="1" applyAlignment="1">
      <alignment/>
    </xf>
    <xf numFmtId="0" fontId="20" fillId="35" borderId="53" xfId="0" applyFont="1" applyFill="1" applyBorder="1" applyAlignment="1" applyProtection="1">
      <alignment horizontal="center" vertical="center" wrapText="1"/>
      <protection locked="0"/>
    </xf>
    <xf numFmtId="0" fontId="0" fillId="0" borderId="52" xfId="0" applyBorder="1" applyAlignment="1" applyProtection="1">
      <alignment/>
      <protection locked="0"/>
    </xf>
    <xf numFmtId="0" fontId="20" fillId="35" borderId="53" xfId="0" applyFont="1" applyFill="1" applyBorder="1" applyAlignment="1">
      <alignment horizontal="center" vertical="center" wrapText="1"/>
    </xf>
    <xf numFmtId="0" fontId="43" fillId="33" borderId="28" xfId="0" applyFont="1" applyFill="1" applyBorder="1" applyAlignment="1">
      <alignment horizontal="centerContinuous" vertical="center" wrapText="1"/>
    </xf>
    <xf numFmtId="0" fontId="15" fillId="33" borderId="24" xfId="0" applyFont="1" applyFill="1" applyBorder="1" applyAlignment="1">
      <alignment horizontal="centerContinuous" vertical="center" wrapText="1"/>
    </xf>
    <xf numFmtId="0" fontId="9" fillId="0" borderId="10" xfId="0" applyFont="1" applyBorder="1" applyAlignment="1" applyProtection="1">
      <alignment/>
      <protection locked="0"/>
    </xf>
    <xf numFmtId="0" fontId="7" fillId="0" borderId="32" xfId="0" applyFont="1" applyBorder="1" applyAlignment="1" applyProtection="1">
      <alignment vertical="top" wrapText="1"/>
      <protection/>
    </xf>
    <xf numFmtId="0" fontId="8" fillId="0" borderId="33" xfId="0" applyFont="1" applyBorder="1" applyAlignment="1" applyProtection="1">
      <alignment vertical="top" wrapText="1"/>
      <protection/>
    </xf>
    <xf numFmtId="0" fontId="44" fillId="0" borderId="10" xfId="0" applyFont="1" applyBorder="1" applyAlignment="1" applyProtection="1">
      <alignment wrapText="1"/>
      <protection locked="0"/>
    </xf>
    <xf numFmtId="0" fontId="44" fillId="0" borderId="16" xfId="0" applyFont="1" applyBorder="1" applyAlignment="1" applyProtection="1">
      <alignment vertical="top" wrapText="1"/>
      <protection locked="0"/>
    </xf>
    <xf numFmtId="0" fontId="44" fillId="0" borderId="10" xfId="0" applyFont="1" applyBorder="1" applyAlignment="1" applyProtection="1">
      <alignment vertical="top" wrapText="1"/>
      <protection locked="0"/>
    </xf>
    <xf numFmtId="0" fontId="44" fillId="0" borderId="10" xfId="0" applyFont="1" applyBorder="1" applyAlignment="1" applyProtection="1">
      <alignment vertical="top" wrapText="1"/>
      <protection locked="0"/>
    </xf>
    <xf numFmtId="0" fontId="44" fillId="0" borderId="16" xfId="0" applyFont="1" applyBorder="1" applyAlignment="1" applyProtection="1">
      <alignment vertical="top" wrapText="1"/>
      <protection locked="0"/>
    </xf>
    <xf numFmtId="0" fontId="44" fillId="0" borderId="33" xfId="0" applyFont="1" applyBorder="1" applyAlignment="1" applyProtection="1">
      <alignment vertical="top" wrapText="1"/>
      <protection locked="0"/>
    </xf>
    <xf numFmtId="0" fontId="44" fillId="0" borderId="19" xfId="0" applyFont="1" applyBorder="1" applyAlignment="1" applyProtection="1">
      <alignment vertical="top" wrapText="1"/>
      <protection locked="0"/>
    </xf>
    <xf numFmtId="0" fontId="44" fillId="0" borderId="13" xfId="0" applyFont="1" applyBorder="1" applyAlignment="1" applyProtection="1">
      <alignment vertical="top" wrapText="1"/>
      <protection locked="0"/>
    </xf>
    <xf numFmtId="0" fontId="44" fillId="0" borderId="36" xfId="0" applyFont="1" applyBorder="1" applyAlignment="1" applyProtection="1">
      <alignment vertical="top" wrapText="1"/>
      <protection locked="0"/>
    </xf>
    <xf numFmtId="0" fontId="44" fillId="0" borderId="46" xfId="0" applyFont="1" applyBorder="1" applyAlignment="1" applyProtection="1">
      <alignment vertical="top" wrapText="1"/>
      <protection locked="0"/>
    </xf>
    <xf numFmtId="0" fontId="44" fillId="0" borderId="14" xfId="0" applyFont="1" applyBorder="1" applyAlignment="1" applyProtection="1">
      <alignment vertical="top" wrapText="1"/>
      <protection locked="0"/>
    </xf>
    <xf numFmtId="0" fontId="45" fillId="0" borderId="10" xfId="0" applyFont="1" applyBorder="1" applyAlignment="1" applyProtection="1">
      <alignment/>
      <protection locked="0"/>
    </xf>
    <xf numFmtId="0" fontId="12" fillId="0" borderId="10" xfId="0" applyFont="1" applyBorder="1" applyAlignment="1" applyProtection="1">
      <alignment horizontal="center" vertical="top" wrapText="1"/>
      <protection/>
    </xf>
    <xf numFmtId="9" fontId="12" fillId="0" borderId="10" xfId="0" applyNumberFormat="1" applyFont="1" applyBorder="1" applyAlignment="1" applyProtection="1">
      <alignment vertical="center" wrapText="1"/>
      <protection/>
    </xf>
    <xf numFmtId="9" fontId="12" fillId="0" borderId="16" xfId="0" applyNumberFormat="1" applyFont="1" applyBorder="1" applyAlignment="1" applyProtection="1">
      <alignment vertical="center" wrapText="1"/>
      <protection/>
    </xf>
    <xf numFmtId="9" fontId="12" fillId="0" borderId="36" xfId="0" applyNumberFormat="1" applyFont="1" applyBorder="1" applyAlignment="1" applyProtection="1">
      <alignment vertical="center" wrapText="1"/>
      <protection/>
    </xf>
    <xf numFmtId="2" fontId="12" fillId="0" borderId="19" xfId="0" applyNumberFormat="1" applyFont="1" applyBorder="1" applyAlignment="1" applyProtection="1">
      <alignment vertical="center" wrapText="1"/>
      <protection/>
    </xf>
    <xf numFmtId="2" fontId="12" fillId="0" borderId="14" xfId="0" applyNumberFormat="1" applyFont="1" applyBorder="1" applyAlignment="1" applyProtection="1">
      <alignment vertical="center" wrapText="1"/>
      <protection/>
    </xf>
    <xf numFmtId="2" fontId="12" fillId="0" borderId="36" xfId="0" applyNumberFormat="1" applyFont="1" applyBorder="1" applyAlignment="1" applyProtection="1">
      <alignment vertical="center" wrapText="1"/>
      <protection/>
    </xf>
    <xf numFmtId="2" fontId="12" fillId="0" borderId="16" xfId="0" applyNumberFormat="1" applyFont="1" applyBorder="1" applyAlignment="1" applyProtection="1">
      <alignment vertical="center" wrapText="1"/>
      <protection/>
    </xf>
    <xf numFmtId="0" fontId="46" fillId="0" borderId="10" xfId="0" applyFont="1" applyBorder="1" applyAlignment="1" applyProtection="1">
      <alignment vertical="top" wrapText="1"/>
      <protection locked="0"/>
    </xf>
    <xf numFmtId="172" fontId="20" fillId="35" borderId="32" xfId="0" applyNumberFormat="1" applyFont="1" applyFill="1" applyBorder="1" applyAlignment="1" applyProtection="1">
      <alignment horizontal="center" wrapText="1"/>
      <protection/>
    </xf>
    <xf numFmtId="2" fontId="12" fillId="0" borderId="13" xfId="0" applyNumberFormat="1" applyFont="1" applyBorder="1" applyAlignment="1" applyProtection="1">
      <alignment vertical="center" wrapText="1"/>
      <protection/>
    </xf>
    <xf numFmtId="2" fontId="12" fillId="0" borderId="10" xfId="0" applyNumberFormat="1" applyFont="1" applyBorder="1" applyAlignment="1" applyProtection="1">
      <alignment vertical="center" wrapText="1"/>
      <protection/>
    </xf>
    <xf numFmtId="0" fontId="44" fillId="0" borderId="23" xfId="0" applyFont="1" applyBorder="1" applyAlignment="1" applyProtection="1">
      <alignment vertical="top" wrapText="1"/>
      <protection locked="0"/>
    </xf>
    <xf numFmtId="2" fontId="19" fillId="35" borderId="32" xfId="0" applyNumberFormat="1" applyFont="1" applyFill="1" applyBorder="1" applyAlignment="1" applyProtection="1">
      <alignment horizontal="centerContinuous" wrapText="1"/>
      <protection/>
    </xf>
    <xf numFmtId="2" fontId="12" fillId="0" borderId="33" xfId="0" applyNumberFormat="1" applyFont="1" applyBorder="1" applyAlignment="1" applyProtection="1">
      <alignment vertical="center" wrapText="1"/>
      <protection/>
    </xf>
    <xf numFmtId="0" fontId="0" fillId="0" borderId="32" xfId="0" applyBorder="1" applyAlignment="1">
      <alignment/>
    </xf>
    <xf numFmtId="0" fontId="13" fillId="0" borderId="16" xfId="0" applyFont="1" applyBorder="1" applyAlignment="1">
      <alignment vertical="top" wrapText="1"/>
    </xf>
    <xf numFmtId="9" fontId="12" fillId="0" borderId="32" xfId="0" applyNumberFormat="1" applyFont="1" applyBorder="1" applyAlignment="1" applyProtection="1">
      <alignment vertical="center" wrapText="1"/>
      <protection/>
    </xf>
    <xf numFmtId="9" fontId="12" fillId="0" borderId="54" xfId="0" applyNumberFormat="1" applyFont="1" applyBorder="1" applyAlignment="1" applyProtection="1">
      <alignment vertical="center" wrapText="1"/>
      <protection/>
    </xf>
    <xf numFmtId="0" fontId="44" fillId="0" borderId="16" xfId="0" applyFont="1" applyBorder="1" applyAlignment="1" applyProtection="1">
      <alignment wrapText="1"/>
      <protection locked="0"/>
    </xf>
    <xf numFmtId="0" fontId="44" fillId="0" borderId="54" xfId="0" applyFont="1" applyBorder="1" applyAlignment="1" applyProtection="1">
      <alignment vertical="top" wrapText="1"/>
      <protection locked="0"/>
    </xf>
    <xf numFmtId="0" fontId="44" fillId="0" borderId="32" xfId="0" applyFont="1" applyBorder="1" applyAlignment="1" applyProtection="1">
      <alignment vertical="top" wrapText="1"/>
      <protection locked="0"/>
    </xf>
    <xf numFmtId="0" fontId="12" fillId="0" borderId="32" xfId="0" applyFont="1" applyBorder="1" applyAlignment="1" applyProtection="1">
      <alignment horizontal="center" vertical="top" wrapText="1"/>
      <protection/>
    </xf>
    <xf numFmtId="0" fontId="47" fillId="0" borderId="32" xfId="0" applyFont="1" applyBorder="1" applyAlignment="1" applyProtection="1">
      <alignment vertical="top" wrapText="1"/>
      <protection locked="0"/>
    </xf>
    <xf numFmtId="0" fontId="7" fillId="0" borderId="32" xfId="0" applyFont="1" applyBorder="1" applyAlignment="1">
      <alignment/>
    </xf>
    <xf numFmtId="0" fontId="12" fillId="0" borderId="32" xfId="0" applyFont="1" applyBorder="1" applyAlignment="1">
      <alignment/>
    </xf>
    <xf numFmtId="0" fontId="0" fillId="0" borderId="38" xfId="0" applyBorder="1" applyAlignment="1">
      <alignment/>
    </xf>
    <xf numFmtId="9" fontId="20" fillId="0" borderId="42" xfId="0" applyNumberFormat="1" applyFont="1" applyBorder="1" applyAlignment="1">
      <alignment horizontal="center" vertical="top" wrapText="1"/>
    </xf>
    <xf numFmtId="0" fontId="13" fillId="0" borderId="55" xfId="0" applyFont="1" applyBorder="1" applyAlignment="1">
      <alignment vertical="top" wrapText="1"/>
    </xf>
    <xf numFmtId="0" fontId="13" fillId="0" borderId="44" xfId="0" applyFont="1" applyBorder="1" applyAlignment="1">
      <alignment vertical="top" wrapText="1"/>
    </xf>
    <xf numFmtId="9" fontId="20" fillId="0" borderId="56" xfId="0" applyNumberFormat="1" applyFont="1" applyBorder="1" applyAlignment="1">
      <alignment horizontal="center" vertical="top" wrapText="1"/>
    </xf>
    <xf numFmtId="0" fontId="44" fillId="0" borderId="36" xfId="0" applyFont="1" applyBorder="1" applyAlignment="1" applyProtection="1">
      <alignment vertical="top" wrapText="1"/>
      <protection locked="0"/>
    </xf>
    <xf numFmtId="0" fontId="44" fillId="0" borderId="33" xfId="0" applyFont="1" applyBorder="1" applyAlignment="1" applyProtection="1">
      <alignment vertical="top" wrapText="1"/>
      <protection locked="0"/>
    </xf>
    <xf numFmtId="0" fontId="9" fillId="0" borderId="0" xfId="0" applyFont="1" applyAlignment="1">
      <alignment wrapText="1"/>
    </xf>
    <xf numFmtId="0" fontId="44" fillId="0" borderId="0" xfId="0" applyFont="1" applyAlignment="1">
      <alignment wrapText="1"/>
    </xf>
    <xf numFmtId="0" fontId="44" fillId="0" borderId="13" xfId="0" applyFont="1" applyBorder="1" applyAlignment="1" applyProtection="1">
      <alignment vertical="top" wrapText="1"/>
      <protection locked="0"/>
    </xf>
    <xf numFmtId="0" fontId="48" fillId="0" borderId="0" xfId="0" applyFont="1" applyAlignment="1" applyProtection="1">
      <alignment horizontal="center" vertical="center"/>
      <protection/>
    </xf>
    <xf numFmtId="0" fontId="35" fillId="0" borderId="0" xfId="0" applyFont="1" applyAlignment="1" applyProtection="1">
      <alignment horizontal="center" vertical="center"/>
      <protection locked="0"/>
    </xf>
    <xf numFmtId="0" fontId="38" fillId="0" borderId="57" xfId="0" applyFont="1" applyBorder="1" applyAlignment="1" applyProtection="1">
      <alignment horizontal="center" vertical="center" wrapText="1"/>
      <protection/>
    </xf>
    <xf numFmtId="0" fontId="49" fillId="35" borderId="13" xfId="0" applyFont="1" applyFill="1" applyBorder="1" applyAlignment="1" applyProtection="1">
      <alignment vertical="top" wrapText="1"/>
      <protection/>
    </xf>
    <xf numFmtId="0" fontId="49" fillId="35" borderId="36" xfId="0" applyFont="1" applyFill="1" applyBorder="1" applyAlignment="1" applyProtection="1">
      <alignment vertical="top" wrapText="1"/>
      <protection/>
    </xf>
    <xf numFmtId="0" fontId="49" fillId="35" borderId="58" xfId="0" applyFont="1" applyFill="1" applyBorder="1" applyAlignment="1">
      <alignment/>
    </xf>
    <xf numFmtId="0" fontId="53" fillId="35" borderId="32" xfId="0" applyFont="1" applyFill="1" applyBorder="1" applyAlignment="1">
      <alignment/>
    </xf>
    <xf numFmtId="0" fontId="52" fillId="35" borderId="10" xfId="0" applyFont="1" applyFill="1" applyBorder="1" applyAlignment="1" applyProtection="1">
      <alignment/>
      <protection/>
    </xf>
    <xf numFmtId="172" fontId="49" fillId="35" borderId="58" xfId="0" applyNumberFormat="1" applyFont="1" applyFill="1" applyBorder="1" applyAlignment="1" applyProtection="1">
      <alignment horizontal="center" wrapText="1"/>
      <protection/>
    </xf>
    <xf numFmtId="0" fontId="49" fillId="35" borderId="32" xfId="0" applyFont="1" applyFill="1" applyBorder="1" applyAlignment="1" applyProtection="1">
      <alignment horizontal="center" vertical="center" wrapText="1"/>
      <protection/>
    </xf>
    <xf numFmtId="0" fontId="49" fillId="35" borderId="59" xfId="0" applyFont="1" applyFill="1" applyBorder="1" applyAlignment="1" applyProtection="1">
      <alignment vertical="top" wrapText="1"/>
      <protection/>
    </xf>
    <xf numFmtId="0" fontId="49" fillId="35" borderId="46" xfId="0" applyFont="1" applyFill="1" applyBorder="1" applyAlignment="1" applyProtection="1">
      <alignment vertical="top" wrapText="1"/>
      <protection/>
    </xf>
    <xf numFmtId="0" fontId="49" fillId="35" borderId="60" xfId="0" applyFont="1" applyFill="1" applyBorder="1" applyAlignment="1" applyProtection="1">
      <alignment vertical="top" wrapText="1"/>
      <protection/>
    </xf>
    <xf numFmtId="0" fontId="51" fillId="35" borderId="13" xfId="0" applyFont="1" applyFill="1" applyBorder="1" applyAlignment="1" applyProtection="1">
      <alignment wrapText="1"/>
      <protection/>
    </xf>
    <xf numFmtId="0" fontId="49" fillId="35" borderId="49" xfId="0" applyFont="1" applyFill="1" applyBorder="1" applyAlignment="1" applyProtection="1">
      <alignment vertical="top" wrapText="1"/>
      <protection/>
    </xf>
    <xf numFmtId="0" fontId="52" fillId="35" borderId="36" xfId="0" applyFont="1" applyFill="1" applyBorder="1" applyAlignment="1" applyProtection="1">
      <alignment/>
      <protection/>
    </xf>
    <xf numFmtId="0" fontId="49" fillId="35" borderId="58" xfId="0" applyFont="1" applyFill="1" applyBorder="1" applyAlignment="1" applyProtection="1">
      <alignment vertical="top" wrapText="1"/>
      <protection/>
    </xf>
    <xf numFmtId="0" fontId="49" fillId="35" borderId="54" xfId="0" applyFont="1" applyFill="1" applyBorder="1" applyAlignment="1" applyProtection="1">
      <alignment vertical="top" wrapText="1"/>
      <protection/>
    </xf>
    <xf numFmtId="0" fontId="52" fillId="35" borderId="13" xfId="0" applyFont="1" applyFill="1" applyBorder="1" applyAlignment="1" applyProtection="1">
      <alignment/>
      <protection/>
    </xf>
    <xf numFmtId="172" fontId="49" fillId="35" borderId="58" xfId="0" applyNumberFormat="1" applyFont="1" applyFill="1" applyBorder="1" applyAlignment="1" applyProtection="1">
      <alignment horizontal="center" wrapText="1"/>
      <protection locked="0"/>
    </xf>
    <xf numFmtId="0" fontId="49" fillId="35" borderId="32" xfId="0" applyFont="1" applyFill="1" applyBorder="1" applyAlignment="1" applyProtection="1">
      <alignment horizontal="center" vertical="center" wrapText="1"/>
      <protection locked="0"/>
    </xf>
    <xf numFmtId="0" fontId="49" fillId="35" borderId="59" xfId="0" applyFont="1" applyFill="1" applyBorder="1" applyAlignment="1" applyProtection="1">
      <alignment vertical="top" wrapText="1"/>
      <protection locked="0"/>
    </xf>
    <xf numFmtId="0" fontId="49" fillId="35" borderId="46" xfId="0" applyFont="1" applyFill="1" applyBorder="1" applyAlignment="1" applyProtection="1">
      <alignment vertical="top" wrapText="1"/>
      <protection locked="0"/>
    </xf>
    <xf numFmtId="0" fontId="49" fillId="35" borderId="60" xfId="0" applyFont="1" applyFill="1" applyBorder="1" applyAlignment="1" applyProtection="1">
      <alignment vertical="top" wrapText="1"/>
      <protection locked="0"/>
    </xf>
    <xf numFmtId="0" fontId="49" fillId="35" borderId="10" xfId="0" applyFont="1" applyFill="1" applyBorder="1" applyAlignment="1" applyProtection="1">
      <alignment wrapText="1"/>
      <protection locked="0"/>
    </xf>
    <xf numFmtId="0" fontId="54" fillId="35" borderId="13" xfId="0" applyFont="1" applyFill="1" applyBorder="1" applyAlignment="1" applyProtection="1">
      <alignment wrapText="1"/>
      <protection locked="0"/>
    </xf>
    <xf numFmtId="0" fontId="49" fillId="35" borderId="13" xfId="0" applyFont="1" applyFill="1" applyBorder="1" applyAlignment="1" applyProtection="1">
      <alignment wrapText="1"/>
      <protection locked="0"/>
    </xf>
    <xf numFmtId="0" fontId="49" fillId="35" borderId="13" xfId="0" applyFont="1" applyFill="1" applyBorder="1" applyAlignment="1" applyProtection="1">
      <alignment vertical="top" wrapText="1"/>
      <protection locked="0"/>
    </xf>
    <xf numFmtId="0" fontId="49" fillId="35" borderId="49" xfId="0" applyFont="1" applyFill="1" applyBorder="1" applyAlignment="1" applyProtection="1">
      <alignment vertical="top" wrapText="1"/>
      <protection locked="0"/>
    </xf>
    <xf numFmtId="0" fontId="49" fillId="35" borderId="36" xfId="0" applyFont="1" applyFill="1" applyBorder="1" applyAlignment="1" applyProtection="1">
      <alignment vertical="top" wrapText="1"/>
      <protection locked="0"/>
    </xf>
    <xf numFmtId="0" fontId="49" fillId="35" borderId="0" xfId="0" applyFont="1" applyFill="1" applyBorder="1" applyAlignment="1" applyProtection="1">
      <alignment vertical="top" wrapText="1"/>
      <protection locked="0"/>
    </xf>
    <xf numFmtId="0" fontId="50" fillId="35" borderId="10" xfId="0" applyFont="1" applyFill="1" applyBorder="1" applyAlignment="1" applyProtection="1">
      <alignment vertical="top" wrapText="1"/>
      <protection/>
    </xf>
    <xf numFmtId="0" fontId="44" fillId="0" borderId="23" xfId="0" applyFont="1" applyBorder="1" applyAlignment="1">
      <alignment vertical="center" wrapText="1"/>
    </xf>
    <xf numFmtId="0" fontId="44" fillId="0" borderId="61" xfId="0" applyFont="1" applyBorder="1" applyAlignment="1">
      <alignment vertical="center" wrapText="1"/>
    </xf>
    <xf numFmtId="0" fontId="6" fillId="0" borderId="0" xfId="0" applyFont="1" applyAlignment="1" applyProtection="1">
      <alignment horizontal="right"/>
      <protection locked="0"/>
    </xf>
    <xf numFmtId="0" fontId="98" fillId="0" borderId="0" xfId="0" applyFont="1" applyAlignment="1">
      <alignment/>
    </xf>
    <xf numFmtId="0" fontId="99" fillId="0" borderId="0" xfId="0" applyFont="1" applyAlignment="1">
      <alignment horizontal="left"/>
    </xf>
    <xf numFmtId="0" fontId="55" fillId="0" borderId="0" xfId="52" applyFont="1" applyAlignment="1" applyProtection="1">
      <alignment horizontal="right" vertical="center" wrapText="1"/>
      <protection/>
    </xf>
    <xf numFmtId="0" fontId="55" fillId="38" borderId="62" xfId="52" applyFont="1" applyFill="1" applyBorder="1" applyAlignment="1" applyProtection="1">
      <alignment horizontal="centerContinuous" vertical="center"/>
      <protection/>
    </xf>
    <xf numFmtId="0" fontId="55" fillId="38" borderId="43" xfId="52" applyFont="1" applyFill="1" applyBorder="1" applyAlignment="1" applyProtection="1">
      <alignment horizontal="centerContinuous" vertical="center"/>
      <protection/>
    </xf>
    <xf numFmtId="174" fontId="55" fillId="39" borderId="14" xfId="52" applyNumberFormat="1" applyFont="1" applyFill="1" applyBorder="1" applyAlignment="1" applyProtection="1">
      <alignment horizontal="center" vertical="center" wrapText="1"/>
      <protection/>
    </xf>
    <xf numFmtId="0" fontId="55" fillId="0" borderId="62" xfId="52" applyFont="1" applyBorder="1" applyAlignment="1">
      <alignment horizontal="centerContinuous" vertical="center" wrapText="1"/>
      <protection/>
    </xf>
    <xf numFmtId="0" fontId="55" fillId="0" borderId="63" xfId="52" applyFont="1" applyBorder="1" applyAlignment="1" applyProtection="1">
      <alignment horizontal="centerContinuous" vertical="center" wrapText="1"/>
      <protection/>
    </xf>
    <xf numFmtId="0" fontId="55" fillId="0" borderId="43" xfId="52" applyFont="1" applyBorder="1" applyAlignment="1">
      <alignment horizontal="centerContinuous" vertical="center" wrapText="1"/>
      <protection/>
    </xf>
    <xf numFmtId="0" fontId="56" fillId="0" borderId="0" xfId="52" applyFont="1" applyAlignment="1">
      <alignment horizontal="center" vertical="center" wrapText="1"/>
      <protection/>
    </xf>
    <xf numFmtId="0" fontId="55" fillId="0" borderId="0" xfId="52" applyFont="1" applyAlignment="1" applyProtection="1">
      <alignment horizontal="left" vertical="center" wrapText="1"/>
      <protection/>
    </xf>
    <xf numFmtId="0" fontId="55" fillId="0" borderId="0" xfId="52" applyFont="1" applyAlignment="1" applyProtection="1">
      <alignment horizontal="right" vertical="center"/>
      <protection/>
    </xf>
    <xf numFmtId="0" fontId="55" fillId="0" borderId="0" xfId="52" applyFont="1" applyAlignment="1" applyProtection="1">
      <alignment horizontal="centerContinuous" vertical="center" wrapText="1"/>
      <protection/>
    </xf>
    <xf numFmtId="0" fontId="55" fillId="0" borderId="0" xfId="52" applyFont="1" applyAlignment="1">
      <alignment horizontal="center" vertical="center" wrapText="1"/>
      <protection/>
    </xf>
    <xf numFmtId="0" fontId="55" fillId="39" borderId="62" xfId="52" applyFont="1" applyFill="1" applyBorder="1" applyAlignment="1" applyProtection="1">
      <alignment horizontal="centerContinuous" vertical="center"/>
      <protection/>
    </xf>
    <xf numFmtId="0" fontId="55" fillId="39" borderId="43" xfId="52" applyFont="1" applyFill="1" applyBorder="1" applyAlignment="1" applyProtection="1">
      <alignment horizontal="centerContinuous" vertical="center"/>
      <protection/>
    </xf>
    <xf numFmtId="0" fontId="55" fillId="40" borderId="62" xfId="52" applyFont="1" applyFill="1" applyBorder="1" applyAlignment="1" applyProtection="1">
      <alignment horizontal="centerContinuous" vertical="center"/>
      <protection/>
    </xf>
    <xf numFmtId="0" fontId="55" fillId="40" borderId="63" xfId="52" applyFont="1" applyFill="1" applyBorder="1" applyAlignment="1" applyProtection="1">
      <alignment horizontal="centerContinuous" vertical="center"/>
      <protection/>
    </xf>
    <xf numFmtId="0" fontId="55" fillId="40" borderId="43" xfId="52" applyFont="1" applyFill="1" applyBorder="1" applyAlignment="1">
      <alignment horizontal="centerContinuous" vertical="center" wrapText="1"/>
      <protection/>
    </xf>
    <xf numFmtId="0" fontId="57" fillId="0" borderId="0" xfId="52" applyFont="1" applyAlignment="1" applyProtection="1">
      <alignment horizontal="centerContinuous" vertical="center"/>
      <protection/>
    </xf>
    <xf numFmtId="174" fontId="57" fillId="35" borderId="39" xfId="52" applyNumberFormat="1" applyFont="1" applyFill="1" applyBorder="1" applyAlignment="1" applyProtection="1">
      <alignment horizontal="centerContinuous" vertical="center"/>
      <protection/>
    </xf>
    <xf numFmtId="0" fontId="58" fillId="0" borderId="0" xfId="52" applyFont="1" applyAlignment="1" applyProtection="1">
      <alignment horizontal="centerContinuous"/>
      <protection/>
    </xf>
    <xf numFmtId="0" fontId="58" fillId="0" borderId="0" xfId="52" applyFont="1" applyAlignment="1">
      <alignment horizontal="centerContinuous"/>
      <protection/>
    </xf>
    <xf numFmtId="0" fontId="23" fillId="0" borderId="0" xfId="52" applyFont="1" applyAlignment="1">
      <alignment horizontal="center" wrapText="1"/>
      <protection/>
    </xf>
    <xf numFmtId="0" fontId="23" fillId="0" borderId="0" xfId="52" applyFont="1" applyAlignment="1">
      <alignment horizontal="center" vertical="center" wrapText="1"/>
      <protection/>
    </xf>
    <xf numFmtId="0" fontId="24" fillId="0" borderId="14" xfId="52" applyFont="1" applyBorder="1" applyAlignment="1" applyProtection="1">
      <alignment horizontal="center" vertical="center" wrapText="1"/>
      <protection/>
    </xf>
    <xf numFmtId="0" fontId="24" fillId="0" borderId="64" xfId="52" applyFont="1" applyBorder="1" applyAlignment="1" applyProtection="1">
      <alignment horizontal="center" vertical="center" wrapText="1"/>
      <protection/>
    </xf>
    <xf numFmtId="0" fontId="24" fillId="0" borderId="0" xfId="52" applyFont="1" applyBorder="1" applyAlignment="1" applyProtection="1">
      <alignment horizontal="center" vertical="center" wrapText="1"/>
      <protection/>
    </xf>
    <xf numFmtId="9" fontId="23" fillId="0" borderId="14" xfId="52" applyNumberFormat="1" applyFont="1" applyBorder="1" applyAlignment="1" applyProtection="1">
      <alignment horizontal="center" vertical="center" wrapText="1"/>
      <protection/>
    </xf>
    <xf numFmtId="9" fontId="23" fillId="0" borderId="64" xfId="52" applyNumberFormat="1" applyFont="1" applyBorder="1" applyAlignment="1" applyProtection="1">
      <alignment horizontal="center" vertical="center" wrapText="1"/>
      <protection/>
    </xf>
    <xf numFmtId="9" fontId="23" fillId="0" borderId="0" xfId="52" applyNumberFormat="1" applyFont="1" applyBorder="1" applyAlignment="1" applyProtection="1">
      <alignment horizontal="center" vertical="center" wrapText="1"/>
      <protection/>
    </xf>
    <xf numFmtId="9" fontId="23" fillId="0" borderId="14" xfId="52" applyNumberFormat="1" applyFont="1" applyBorder="1" applyAlignment="1" applyProtection="1">
      <alignment horizontal="center" vertical="center" wrapText="1"/>
      <protection locked="0"/>
    </xf>
    <xf numFmtId="9" fontId="23" fillId="0" borderId="64" xfId="52" applyNumberFormat="1" applyFont="1" applyBorder="1" applyAlignment="1" applyProtection="1">
      <alignment horizontal="center" vertical="center" wrapText="1"/>
      <protection locked="0"/>
    </xf>
    <xf numFmtId="9" fontId="23" fillId="0" borderId="0" xfId="52" applyNumberFormat="1" applyFont="1" applyBorder="1" applyAlignment="1" applyProtection="1">
      <alignment horizontal="center" vertical="center" wrapText="1"/>
      <protection locked="0"/>
    </xf>
    <xf numFmtId="0" fontId="24" fillId="0" borderId="21" xfId="52" applyFont="1" applyBorder="1" applyAlignment="1" applyProtection="1">
      <alignment horizontal="center" vertical="center" wrapText="1"/>
      <protection/>
    </xf>
    <xf numFmtId="9" fontId="23" fillId="0" borderId="21" xfId="52" applyNumberFormat="1" applyFont="1" applyBorder="1" applyAlignment="1" applyProtection="1">
      <alignment horizontal="center" vertical="center" wrapText="1"/>
      <protection locked="0"/>
    </xf>
    <xf numFmtId="0" fontId="24" fillId="0" borderId="32" xfId="52" applyFont="1" applyBorder="1" applyAlignment="1" applyProtection="1">
      <alignment horizontal="center" vertical="center" wrapText="1"/>
      <protection/>
    </xf>
    <xf numFmtId="9" fontId="23" fillId="0" borderId="32" xfId="52" applyNumberFormat="1" applyFont="1" applyBorder="1" applyAlignment="1" applyProtection="1">
      <alignment horizontal="center" vertical="center" wrapText="1"/>
      <protection/>
    </xf>
    <xf numFmtId="0" fontId="24" fillId="0" borderId="0" xfId="52" applyFont="1" applyAlignment="1" applyProtection="1">
      <alignment horizontal="center" vertical="center" wrapText="1"/>
      <protection/>
    </xf>
    <xf numFmtId="9" fontId="23" fillId="0" borderId="0" xfId="52" applyNumberFormat="1" applyFont="1" applyAlignment="1" applyProtection="1">
      <alignment horizontal="center" vertical="center" wrapText="1"/>
      <protection/>
    </xf>
    <xf numFmtId="0" fontId="23" fillId="0" borderId="0" xfId="52" applyFont="1" applyAlignment="1" applyProtection="1">
      <alignment horizontal="center" vertical="center" wrapText="1"/>
      <protection/>
    </xf>
    <xf numFmtId="0" fontId="23" fillId="0" borderId="0" xfId="52" applyFont="1" applyBorder="1" applyAlignment="1" applyProtection="1">
      <alignment horizontal="center" vertical="center" wrapText="1"/>
      <protection/>
    </xf>
    <xf numFmtId="0" fontId="24" fillId="0" borderId="37" xfId="52" applyFont="1" applyBorder="1" applyAlignment="1" applyProtection="1">
      <alignment horizontal="center" vertical="center" wrapText="1"/>
      <protection/>
    </xf>
    <xf numFmtId="9" fontId="24" fillId="0" borderId="37" xfId="52" applyNumberFormat="1" applyFont="1" applyBorder="1" applyAlignment="1" applyProtection="1">
      <alignment horizontal="center" vertical="center" wrapText="1"/>
      <protection/>
    </xf>
    <xf numFmtId="9" fontId="24" fillId="0" borderId="31" xfId="52" applyNumberFormat="1" applyFont="1" applyBorder="1" applyAlignment="1" applyProtection="1">
      <alignment horizontal="center" vertical="center" wrapText="1"/>
      <protection/>
    </xf>
    <xf numFmtId="9" fontId="24" fillId="0" borderId="0" xfId="52" applyNumberFormat="1" applyFont="1" applyBorder="1" applyAlignment="1" applyProtection="1">
      <alignment horizontal="center" vertical="center" wrapText="1"/>
      <protection/>
    </xf>
    <xf numFmtId="0" fontId="23" fillId="0" borderId="0" xfId="52" applyFont="1" applyBorder="1" applyAlignment="1">
      <alignment horizontal="center" vertical="center" wrapText="1"/>
      <protection/>
    </xf>
    <xf numFmtId="0" fontId="24" fillId="0" borderId="37" xfId="52" applyFont="1" applyBorder="1" applyAlignment="1" applyProtection="1">
      <alignment horizontal="centerContinuous" vertical="center" wrapText="1"/>
      <protection/>
    </xf>
    <xf numFmtId="9" fontId="24" fillId="0" borderId="28" xfId="52" applyNumberFormat="1" applyFont="1" applyBorder="1" applyAlignment="1" applyProtection="1">
      <alignment horizontal="left" vertical="center"/>
      <protection/>
    </xf>
    <xf numFmtId="0" fontId="23" fillId="0" borderId="24" xfId="52" applyFont="1" applyBorder="1" applyAlignment="1" applyProtection="1">
      <alignment horizontal="left" vertical="center"/>
      <protection/>
    </xf>
    <xf numFmtId="0" fontId="23" fillId="0" borderId="25" xfId="52" applyFont="1" applyBorder="1" applyAlignment="1" applyProtection="1">
      <alignment horizontal="left" vertical="center"/>
      <protection/>
    </xf>
    <xf numFmtId="0" fontId="23" fillId="0" borderId="0" xfId="52" applyFont="1" applyBorder="1" applyAlignment="1" applyProtection="1">
      <alignment horizontal="left" vertical="center"/>
      <protection/>
    </xf>
    <xf numFmtId="0" fontId="23" fillId="0" borderId="0" xfId="52" applyFont="1" applyBorder="1" applyAlignment="1" applyProtection="1">
      <alignment horizontal="centerContinuous" vertical="center" wrapText="1"/>
      <protection/>
    </xf>
    <xf numFmtId="0" fontId="59" fillId="0" borderId="0" xfId="52" applyFont="1" applyAlignment="1">
      <alignment horizontal="left"/>
      <protection/>
    </xf>
    <xf numFmtId="0" fontId="60" fillId="0" borderId="0" xfId="52" applyFont="1" applyBorder="1">
      <alignment/>
      <protection/>
    </xf>
    <xf numFmtId="0" fontId="60" fillId="0" borderId="0" xfId="52" applyFont="1">
      <alignment/>
      <protection/>
    </xf>
    <xf numFmtId="0" fontId="9" fillId="0" borderId="0" xfId="52" applyFont="1" applyBorder="1">
      <alignment/>
      <protection/>
    </xf>
    <xf numFmtId="0" fontId="24" fillId="0" borderId="65" xfId="52" applyFont="1" applyBorder="1" applyAlignment="1">
      <alignment horizontal="centerContinuous" wrapText="1"/>
      <protection/>
    </xf>
    <xf numFmtId="0" fontId="24" fillId="0" borderId="46" xfId="52" applyFont="1" applyBorder="1" applyAlignment="1">
      <alignment horizontal="centerContinuous" wrapText="1"/>
      <protection/>
    </xf>
    <xf numFmtId="0" fontId="24" fillId="0" borderId="53" xfId="52" applyFont="1" applyBorder="1" applyAlignment="1">
      <alignment horizontal="center" wrapText="1"/>
      <protection/>
    </xf>
    <xf numFmtId="0" fontId="23" fillId="0" borderId="65" xfId="52" applyFont="1" applyBorder="1" applyAlignment="1">
      <alignment horizontal="center" wrapText="1"/>
      <protection/>
    </xf>
    <xf numFmtId="0" fontId="23" fillId="0" borderId="46" xfId="52" applyFont="1" applyBorder="1" applyAlignment="1">
      <alignment horizontal="center" wrapText="1"/>
      <protection/>
    </xf>
    <xf numFmtId="0" fontId="23" fillId="0" borderId="53" xfId="52" applyFont="1" applyBorder="1" applyAlignment="1">
      <alignment horizontal="center" wrapText="1"/>
      <protection/>
    </xf>
    <xf numFmtId="0" fontId="23" fillId="0" borderId="31" xfId="52" applyFont="1" applyBorder="1" applyAlignment="1">
      <alignment horizontal="center" wrapText="1"/>
      <protection/>
    </xf>
    <xf numFmtId="0" fontId="23" fillId="0" borderId="13" xfId="52" applyFont="1" applyBorder="1" applyAlignment="1">
      <alignment horizontal="center" wrapText="1"/>
      <protection/>
    </xf>
    <xf numFmtId="0" fontId="23" fillId="0" borderId="52" xfId="52" applyFont="1" applyBorder="1" applyAlignment="1">
      <alignment horizontal="center" wrapText="1"/>
      <protection/>
    </xf>
    <xf numFmtId="0" fontId="23" fillId="0" borderId="66" xfId="52" applyFont="1" applyBorder="1" applyAlignment="1">
      <alignment horizontal="center" wrapText="1"/>
      <protection/>
    </xf>
    <xf numFmtId="0" fontId="23" fillId="0" borderId="36" xfId="52" applyFont="1" applyBorder="1" applyAlignment="1">
      <alignment horizontal="center" wrapText="1"/>
      <protection/>
    </xf>
    <xf numFmtId="0" fontId="23" fillId="0" borderId="38" xfId="52" applyFont="1" applyBorder="1" applyAlignment="1">
      <alignment horizontal="center" wrapText="1"/>
      <protection/>
    </xf>
    <xf numFmtId="0" fontId="29" fillId="0" borderId="0" xfId="52" applyFont="1" applyAlignment="1">
      <alignment vertical="center"/>
      <protection/>
    </xf>
    <xf numFmtId="0" fontId="29" fillId="0" borderId="0" xfId="52" applyFont="1" applyAlignment="1">
      <alignment horizontal="right" vertical="center"/>
      <protection/>
    </xf>
    <xf numFmtId="174" fontId="18" fillId="33" borderId="28" xfId="52" applyNumberFormat="1" applyFont="1" applyFill="1" applyBorder="1" applyAlignment="1">
      <alignment horizontal="centerContinuous" vertical="center" wrapText="1"/>
      <protection/>
    </xf>
    <xf numFmtId="0" fontId="15" fillId="33" borderId="24" xfId="52" applyFont="1" applyFill="1" applyBorder="1" applyAlignment="1">
      <alignment horizontal="centerContinuous" vertical="center" wrapText="1"/>
      <protection/>
    </xf>
    <xf numFmtId="0" fontId="15" fillId="33" borderId="25" xfId="52" applyFont="1" applyFill="1" applyBorder="1" applyAlignment="1">
      <alignment horizontal="centerContinuous" vertical="center" wrapText="1"/>
      <protection/>
    </xf>
    <xf numFmtId="0" fontId="15" fillId="33" borderId="28" xfId="52" applyFont="1" applyFill="1" applyBorder="1" applyAlignment="1">
      <alignment horizontal="centerContinuous" vertical="center" wrapText="1"/>
      <protection/>
    </xf>
    <xf numFmtId="0" fontId="0" fillId="0" borderId="0" xfId="52" applyAlignment="1">
      <alignment vertical="center"/>
      <protection/>
    </xf>
    <xf numFmtId="0" fontId="19" fillId="33" borderId="67" xfId="52" applyFont="1" applyFill="1" applyBorder="1" applyAlignment="1">
      <alignment horizontal="centerContinuous" vertical="center" wrapText="1"/>
      <protection/>
    </xf>
    <xf numFmtId="0" fontId="15" fillId="33" borderId="54" xfId="52" applyFont="1" applyFill="1" applyBorder="1" applyAlignment="1">
      <alignment horizontal="centerContinuous" vertical="center" wrapText="1"/>
      <protection/>
    </xf>
    <xf numFmtId="0" fontId="19" fillId="33" borderId="24" xfId="52" applyFont="1" applyFill="1" applyBorder="1" applyAlignment="1">
      <alignment horizontal="centerContinuous" vertical="center" wrapText="1"/>
      <protection/>
    </xf>
    <xf numFmtId="0" fontId="0" fillId="0" borderId="0" xfId="52">
      <alignment/>
      <protection/>
    </xf>
    <xf numFmtId="9" fontId="20" fillId="35" borderId="19" xfId="52" applyNumberFormat="1" applyFont="1" applyFill="1" applyBorder="1" applyAlignment="1">
      <alignment horizontal="center" vertical="top" wrapText="1"/>
      <protection/>
    </xf>
    <xf numFmtId="9" fontId="20" fillId="35" borderId="27" xfId="52" applyNumberFormat="1" applyFont="1" applyFill="1" applyBorder="1" applyAlignment="1">
      <alignment horizontal="center" vertical="top" wrapText="1"/>
      <protection/>
    </xf>
    <xf numFmtId="0" fontId="13" fillId="0" borderId="20" xfId="52" applyFont="1" applyBorder="1" applyAlignment="1">
      <alignment vertical="top"/>
      <protection/>
    </xf>
    <xf numFmtId="0" fontId="13" fillId="0" borderId="14" xfId="52" applyFont="1" applyBorder="1" applyAlignment="1">
      <alignment vertical="top" wrapText="1"/>
      <protection/>
    </xf>
    <xf numFmtId="9" fontId="20" fillId="35" borderId="14" xfId="52" applyNumberFormat="1" applyFont="1" applyFill="1" applyBorder="1" applyAlignment="1">
      <alignment horizontal="center" vertical="top" wrapText="1"/>
      <protection/>
    </xf>
    <xf numFmtId="9" fontId="20" fillId="35" borderId="68" xfId="52" applyNumberFormat="1" applyFont="1" applyFill="1" applyBorder="1" applyAlignment="1">
      <alignment horizontal="center" vertical="top" wrapText="1"/>
      <protection/>
    </xf>
    <xf numFmtId="0" fontId="13" fillId="35" borderId="20" xfId="52" applyFont="1" applyFill="1" applyBorder="1" applyAlignment="1">
      <alignment vertical="top" wrapText="1"/>
      <protection/>
    </xf>
    <xf numFmtId="0" fontId="13" fillId="35" borderId="14" xfId="52" applyFont="1" applyFill="1" applyBorder="1" applyAlignment="1">
      <alignment vertical="top" wrapText="1"/>
      <protection/>
    </xf>
    <xf numFmtId="0" fontId="13" fillId="0" borderId="55" xfId="52" applyFont="1" applyBorder="1" applyAlignment="1">
      <alignment vertical="top"/>
      <protection/>
    </xf>
    <xf numFmtId="0" fontId="13" fillId="0" borderId="44" xfId="52" applyFont="1" applyBorder="1" applyAlignment="1">
      <alignment vertical="top" wrapText="1"/>
      <protection/>
    </xf>
    <xf numFmtId="9" fontId="20" fillId="35" borderId="44" xfId="52" applyNumberFormat="1" applyFont="1" applyFill="1" applyBorder="1" applyAlignment="1">
      <alignment horizontal="center" vertical="top" wrapText="1"/>
      <protection/>
    </xf>
    <xf numFmtId="9" fontId="20" fillId="35" borderId="56" xfId="52" applyNumberFormat="1" applyFont="1" applyFill="1" applyBorder="1" applyAlignment="1">
      <alignment horizontal="center" vertical="top" wrapText="1"/>
      <protection/>
    </xf>
    <xf numFmtId="0" fontId="13" fillId="35" borderId="44" xfId="52" applyFont="1" applyFill="1" applyBorder="1" applyAlignment="1">
      <alignment vertical="top" wrapText="1"/>
      <protection/>
    </xf>
    <xf numFmtId="0" fontId="13" fillId="0" borderId="55" xfId="52" applyFont="1" applyBorder="1" applyAlignment="1">
      <alignment vertical="top" wrapText="1"/>
      <protection/>
    </xf>
    <xf numFmtId="0" fontId="13" fillId="35" borderId="55" xfId="52" applyFont="1" applyFill="1" applyBorder="1" applyAlignment="1">
      <alignment vertical="top" wrapText="1"/>
      <protection/>
    </xf>
    <xf numFmtId="0" fontId="13" fillId="0" borderId="30" xfId="0" applyFont="1" applyBorder="1" applyAlignment="1">
      <alignment vertical="top"/>
    </xf>
    <xf numFmtId="0" fontId="13" fillId="0" borderId="19" xfId="0" applyFont="1" applyBorder="1" applyAlignment="1">
      <alignment vertical="top" wrapText="1"/>
    </xf>
    <xf numFmtId="9" fontId="20" fillId="35" borderId="14" xfId="0" applyNumberFormat="1" applyFont="1" applyFill="1" applyBorder="1" applyAlignment="1">
      <alignment horizontal="center" vertical="top" wrapText="1"/>
    </xf>
    <xf numFmtId="9" fontId="20" fillId="35" borderId="68" xfId="0" applyNumberFormat="1" applyFont="1" applyFill="1" applyBorder="1" applyAlignment="1">
      <alignment horizontal="center" vertical="top" wrapText="1"/>
    </xf>
    <xf numFmtId="0" fontId="13" fillId="0" borderId="55" xfId="0" applyFont="1" applyBorder="1" applyAlignment="1">
      <alignment vertical="top"/>
    </xf>
    <xf numFmtId="9" fontId="20" fillId="35" borderId="44" xfId="0" applyNumberFormat="1" applyFont="1" applyFill="1" applyBorder="1" applyAlignment="1">
      <alignment horizontal="center" vertical="top" wrapText="1"/>
    </xf>
    <xf numFmtId="9" fontId="20" fillId="35" borderId="27" xfId="0" applyNumberFormat="1" applyFont="1" applyFill="1" applyBorder="1" applyAlignment="1">
      <alignment horizontal="center" vertical="top" wrapText="1"/>
    </xf>
    <xf numFmtId="0" fontId="13" fillId="0" borderId="30" xfId="0" applyFont="1" applyBorder="1" applyAlignment="1">
      <alignment vertical="top" wrapText="1"/>
    </xf>
    <xf numFmtId="0" fontId="15" fillId="33" borderId="21" xfId="0" applyFont="1" applyFill="1" applyBorder="1" applyAlignment="1">
      <alignment horizontal="center" wrapText="1"/>
    </xf>
    <xf numFmtId="0" fontId="15" fillId="33" borderId="10" xfId="0" applyFont="1" applyFill="1" applyBorder="1" applyAlignment="1">
      <alignment horizontal="center" wrapText="1"/>
    </xf>
    <xf numFmtId="0" fontId="15" fillId="33" borderId="21"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5" fillId="33" borderId="21"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16" xfId="0" applyFont="1" applyFill="1" applyBorder="1" applyAlignment="1" applyProtection="1">
      <alignment horizontal="center" vertical="center" wrapText="1"/>
      <protection/>
    </xf>
    <xf numFmtId="0" fontId="15" fillId="33" borderId="21" xfId="0" applyFont="1" applyFill="1" applyBorder="1" applyAlignment="1" applyProtection="1">
      <alignment horizontal="center" wrapText="1"/>
      <protection/>
    </xf>
    <xf numFmtId="0" fontId="15" fillId="33" borderId="10" xfId="0" applyFont="1" applyFill="1" applyBorder="1" applyAlignment="1" applyProtection="1">
      <alignment horizontal="center" wrapText="1"/>
      <protection/>
    </xf>
    <xf numFmtId="0" fontId="43" fillId="33" borderId="28" xfId="0" applyFont="1" applyFill="1" applyBorder="1" applyAlignment="1">
      <alignment horizontal="center" vertical="center" wrapText="1"/>
    </xf>
    <xf numFmtId="0" fontId="43" fillId="33" borderId="24"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45">
    <dxf>
      <font>
        <b/>
        <i val="0"/>
        <strike val="0"/>
        <color indexed="10"/>
      </font>
    </dxf>
    <dxf>
      <font>
        <color indexed="12"/>
      </font>
    </dxf>
    <dxf>
      <font>
        <color indexed="12"/>
      </font>
    </dxf>
    <dxf>
      <font>
        <color indexed="10"/>
      </font>
    </dxf>
    <dxf>
      <font>
        <color indexed="12"/>
      </font>
      <fill>
        <patternFill>
          <bgColor indexed="9"/>
        </patternFill>
      </fill>
    </dxf>
    <dxf>
      <font>
        <color indexed="10"/>
      </font>
      <fill>
        <patternFill>
          <bgColor indexed="9"/>
        </patternFill>
      </fill>
    </dxf>
    <dxf>
      <font>
        <color indexed="12"/>
      </font>
      <fill>
        <patternFill>
          <bgColor indexed="9"/>
        </patternFill>
      </fill>
    </dxf>
    <dxf>
      <font>
        <color indexed="10"/>
      </font>
      <fill>
        <patternFill>
          <bgColor indexed="9"/>
        </patternFill>
      </fill>
    </dxf>
    <dxf>
      <font>
        <color indexed="12"/>
      </font>
    </dxf>
    <dxf>
      <font>
        <color indexed="10"/>
      </font>
    </dxf>
    <dxf>
      <font>
        <color indexed="12"/>
      </font>
    </dxf>
    <dxf>
      <font>
        <color indexed="10"/>
      </font>
    </dxf>
    <dxf>
      <font>
        <color rgb="FFFF0000"/>
      </font>
    </dxf>
    <dxf>
      <font>
        <color rgb="FFFF0000"/>
      </font>
    </dxf>
    <dxf>
      <font>
        <color rgb="FFFF0000"/>
      </font>
    </dxf>
    <dxf>
      <font>
        <color indexed="10"/>
      </font>
    </dxf>
    <dxf>
      <font>
        <color indexed="12"/>
      </font>
    </dxf>
    <dxf>
      <font>
        <color rgb="FFFF0000"/>
      </font>
    </dxf>
    <dxf>
      <font>
        <color rgb="FFFF0000"/>
      </font>
    </dxf>
    <dxf>
      <font>
        <color rgb="FFFF0000"/>
      </font>
    </dxf>
    <dxf>
      <font>
        <color indexed="10"/>
      </font>
    </dxf>
    <dxf>
      <font>
        <color indexed="12"/>
      </font>
    </dxf>
    <dxf>
      <font>
        <color rgb="FFFF0000"/>
      </font>
    </dxf>
    <dxf>
      <font>
        <color rgb="FFFF0000"/>
      </font>
    </dxf>
    <dxf>
      <font>
        <color rgb="FFFF0000"/>
      </font>
    </dxf>
    <dxf>
      <font>
        <color rgb="FFFF0000"/>
      </font>
    </dxf>
    <dxf>
      <font>
        <color indexed="10"/>
      </font>
    </dxf>
    <dxf>
      <font>
        <color indexed="12"/>
      </font>
    </dxf>
    <dxf>
      <font>
        <b/>
        <i val="0"/>
        <strike val="0"/>
        <color indexed="10"/>
      </font>
    </dxf>
    <dxf>
      <font>
        <color indexed="12"/>
      </font>
    </dxf>
    <dxf>
      <font>
        <b/>
        <i val="0"/>
        <strike val="0"/>
        <color indexed="10"/>
      </font>
    </dxf>
    <dxf>
      <font>
        <color indexed="12"/>
      </font>
    </dxf>
    <dxf>
      <font>
        <b/>
        <i val="0"/>
        <strike val="0"/>
        <color indexed="10"/>
      </font>
    </dxf>
    <dxf>
      <font>
        <color indexed="12"/>
      </font>
    </dxf>
    <dxf>
      <font>
        <b/>
        <i val="0"/>
        <strike val="0"/>
        <color indexed="10"/>
      </font>
    </dxf>
    <dxf>
      <font>
        <color indexed="12"/>
      </font>
    </dxf>
    <dxf>
      <font>
        <b/>
        <i val="0"/>
        <strike val="0"/>
        <color indexed="10"/>
      </font>
    </dxf>
    <dxf>
      <font>
        <color indexed="12"/>
      </font>
    </dxf>
    <dxf>
      <font>
        <color indexed="12"/>
      </font>
    </dxf>
    <dxf>
      <font>
        <color rgb="FF0000D4"/>
      </font>
      <border/>
    </dxf>
    <dxf>
      <font>
        <b/>
        <i val="0"/>
        <strike val="0"/>
        <color rgb="FFDD0806"/>
      </font>
      <border/>
    </dxf>
    <dxf>
      <font>
        <color rgb="FFDD0806"/>
      </font>
      <border/>
    </dxf>
    <dxf>
      <font>
        <color rgb="FFFF0000"/>
      </font>
      <border/>
    </dxf>
    <dxf>
      <font>
        <color rgb="FFDD0806"/>
      </font>
      <fill>
        <patternFill>
          <bgColor rgb="FFFFFFFF"/>
        </patternFill>
      </fill>
      <border/>
    </dxf>
    <dxf>
      <font>
        <color rgb="FF0000D4"/>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923925</xdr:rowOff>
    </xdr:from>
    <xdr:to>
      <xdr:col>0</xdr:col>
      <xdr:colOff>1628775</xdr:colOff>
      <xdr:row>1</xdr:row>
      <xdr:rowOff>238125</xdr:rowOff>
    </xdr:to>
    <xdr:pic>
      <xdr:nvPicPr>
        <xdr:cNvPr id="1" name="Image 1"/>
        <xdr:cNvPicPr preferRelativeResize="1">
          <a:picLocks noChangeAspect="1"/>
        </xdr:cNvPicPr>
      </xdr:nvPicPr>
      <xdr:blipFill>
        <a:blip r:embed="rId1"/>
        <a:stretch>
          <a:fillRect/>
        </a:stretch>
      </xdr:blipFill>
      <xdr:spPr>
        <a:xfrm>
          <a:off x="0" y="923925"/>
          <a:ext cx="162877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38100</xdr:rowOff>
    </xdr:from>
    <xdr:to>
      <xdr:col>1</xdr:col>
      <xdr:colOff>609600</xdr:colOff>
      <xdr:row>3</xdr:row>
      <xdr:rowOff>400050</xdr:rowOff>
    </xdr:to>
    <xdr:sp>
      <xdr:nvSpPr>
        <xdr:cNvPr id="1" name="Rectangle 1"/>
        <xdr:cNvSpPr>
          <a:spLocks/>
        </xdr:cNvSpPr>
      </xdr:nvSpPr>
      <xdr:spPr>
        <a:xfrm>
          <a:off x="66675" y="762000"/>
          <a:ext cx="1543050" cy="361950"/>
        </a:xfrm>
        <a:prstGeom prst="rect">
          <a:avLst/>
        </a:prstGeom>
        <a:noFill/>
        <a:ln w="25400" cmpd="sng">
          <a:solidFill>
            <a:srgbClr val="FF0000"/>
          </a:solidFill>
          <a:headEnd type="none"/>
          <a:tailEnd type="none"/>
        </a:ln>
      </xdr:spPr>
      <xdr:txBody>
        <a:bodyPr vertOverflow="clip" wrap="square"/>
        <a:p>
          <a:pPr algn="ctr">
            <a:defRPr/>
          </a:pPr>
          <a:r>
            <a:rPr lang="en-US" cap="none" sz="900" b="0" i="0" u="none" baseline="0">
              <a:solidFill>
                <a:srgbClr val="000000"/>
              </a:solidFill>
            </a:rPr>
            <a:t>A utiliser seulement quand ECIA n'est pas utilisé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1"/>
  <sheetViews>
    <sheetView tabSelected="1" zoomScale="90" zoomScaleNormal="90" zoomScalePageLayoutView="0" workbookViewId="0" topLeftCell="A2">
      <selection activeCell="C18" sqref="C18"/>
    </sheetView>
  </sheetViews>
  <sheetFormatPr defaultColWidth="11.00390625" defaultRowHeight="12.75"/>
  <cols>
    <col min="1" max="1" width="21.75390625" style="182" bestFit="1" customWidth="1"/>
    <col min="2" max="2" width="6.625" style="188" customWidth="1"/>
    <col min="3" max="3" width="77.375" style="182" customWidth="1"/>
    <col min="4" max="4" width="6.625" style="182" customWidth="1"/>
    <col min="5" max="16384" width="11.00390625" style="182" customWidth="1"/>
  </cols>
  <sheetData>
    <row r="1" spans="1:4" s="179" customFormat="1" ht="93">
      <c r="A1" s="201"/>
      <c r="B1" s="202"/>
      <c r="C1" s="203" t="s">
        <v>51</v>
      </c>
      <c r="D1" s="202"/>
    </row>
    <row r="2" spans="1:4" s="179" customFormat="1" ht="31.5">
      <c r="A2" s="204"/>
      <c r="B2" s="205"/>
      <c r="C2" s="288" t="s">
        <v>265</v>
      </c>
      <c r="D2" s="206"/>
    </row>
    <row r="3" spans="1:4" s="179" customFormat="1" ht="19.5">
      <c r="A3" s="207"/>
      <c r="B3" s="208"/>
      <c r="C3" s="209"/>
      <c r="D3" s="322" t="s">
        <v>376</v>
      </c>
    </row>
    <row r="4" spans="1:4" s="179" customFormat="1" ht="21">
      <c r="A4" s="210" t="s">
        <v>52</v>
      </c>
      <c r="B4" s="211"/>
      <c r="C4" s="212"/>
      <c r="D4" s="213"/>
    </row>
    <row r="5" spans="1:4" s="185" customFormat="1" ht="35.25" customHeight="1" thickBot="1">
      <c r="A5" s="214"/>
      <c r="B5" s="215"/>
      <c r="C5" s="216"/>
      <c r="D5" s="205"/>
    </row>
    <row r="6" spans="1:4" s="179" customFormat="1" ht="50.25" customHeight="1" thickBot="1" thickTop="1">
      <c r="A6" s="183"/>
      <c r="B6" s="186"/>
      <c r="C6" s="290" t="s">
        <v>59</v>
      </c>
      <c r="D6" s="180"/>
    </row>
    <row r="7" spans="1:4" ht="73.5" customHeight="1" thickBot="1" thickTop="1">
      <c r="A7" s="184"/>
      <c r="B7" s="187"/>
      <c r="C7" s="289" t="s">
        <v>266</v>
      </c>
      <c r="D7" s="181"/>
    </row>
    <row r="8" spans="1:4" ht="35.25" customHeight="1" thickBot="1">
      <c r="A8" s="194" t="s">
        <v>31</v>
      </c>
      <c r="B8" s="189"/>
      <c r="C8" s="191"/>
      <c r="D8" s="190"/>
    </row>
    <row r="9" spans="1:4" ht="68.25" customHeight="1">
      <c r="A9" s="184"/>
      <c r="B9" s="187"/>
      <c r="C9" s="190"/>
      <c r="D9" s="181"/>
    </row>
    <row r="10" spans="1:4" ht="24.75">
      <c r="A10" s="184"/>
      <c r="B10" s="193"/>
      <c r="C10" s="192"/>
      <c r="D10" s="192"/>
    </row>
    <row r="11" spans="1:4" ht="35.25" customHeight="1">
      <c r="A11" s="184"/>
      <c r="B11" s="187"/>
      <c r="C11" s="181"/>
      <c r="D11" s="181"/>
    </row>
    <row r="12" spans="1:4" ht="16.5">
      <c r="A12" s="181"/>
      <c r="B12" s="187"/>
      <c r="C12" s="181"/>
      <c r="D12" s="181"/>
    </row>
    <row r="13" spans="1:4" ht="16.5">
      <c r="A13" s="181"/>
      <c r="B13" s="187"/>
      <c r="C13" s="181"/>
      <c r="D13" s="181"/>
    </row>
    <row r="14" spans="1:4" ht="16.5">
      <c r="A14" s="181"/>
      <c r="B14" s="187"/>
      <c r="C14" s="181"/>
      <c r="D14" s="181"/>
    </row>
    <row r="15" spans="1:4" ht="16.5">
      <c r="A15" s="181"/>
      <c r="B15" s="187"/>
      <c r="C15" s="181"/>
      <c r="D15" s="181"/>
    </row>
    <row r="16" spans="1:4" ht="16.5">
      <c r="A16" s="181"/>
      <c r="B16" s="187"/>
      <c r="C16" s="181"/>
      <c r="D16" s="181"/>
    </row>
    <row r="17" spans="1:4" ht="16.5">
      <c r="A17" s="181"/>
      <c r="B17" s="187"/>
      <c r="C17" s="181"/>
      <c r="D17" s="181"/>
    </row>
    <row r="18" spans="1:4" ht="16.5">
      <c r="A18" s="181"/>
      <c r="B18" s="187"/>
      <c r="C18" s="181"/>
      <c r="D18" s="181"/>
    </row>
    <row r="19" spans="1:4" ht="16.5">
      <c r="A19" s="181"/>
      <c r="B19" s="187"/>
      <c r="C19" s="181"/>
      <c r="D19" s="181"/>
    </row>
    <row r="20" spans="1:4" ht="16.5">
      <c r="A20" s="181"/>
      <c r="B20" s="187"/>
      <c r="C20" s="181"/>
      <c r="D20" s="181"/>
    </row>
    <row r="21" spans="1:4" ht="16.5">
      <c r="A21" s="181"/>
      <c r="B21" s="187"/>
      <c r="C21" s="181"/>
      <c r="D21" s="181"/>
    </row>
    <row r="22" spans="1:4" ht="16.5">
      <c r="A22" s="181"/>
      <c r="B22" s="187"/>
      <c r="C22" s="181"/>
      <c r="D22" s="181"/>
    </row>
    <row r="23" spans="1:4" ht="16.5">
      <c r="A23" s="181"/>
      <c r="B23" s="187"/>
      <c r="C23" s="181"/>
      <c r="D23" s="181"/>
    </row>
    <row r="24" spans="1:4" ht="16.5">
      <c r="A24" s="181"/>
      <c r="B24" s="187"/>
      <c r="C24" s="181"/>
      <c r="D24" s="181"/>
    </row>
    <row r="25" spans="1:4" ht="16.5">
      <c r="A25" s="181"/>
      <c r="B25" s="187"/>
      <c r="C25" s="181"/>
      <c r="D25" s="181"/>
    </row>
    <row r="26" spans="1:4" ht="16.5">
      <c r="A26" s="181"/>
      <c r="B26" s="187"/>
      <c r="C26" s="181"/>
      <c r="D26" s="181"/>
    </row>
    <row r="27" spans="1:4" ht="16.5">
      <c r="A27" s="181"/>
      <c r="B27" s="187"/>
      <c r="C27" s="181"/>
      <c r="D27" s="181"/>
    </row>
    <row r="28" spans="1:4" ht="16.5">
      <c r="A28" s="181"/>
      <c r="B28" s="187"/>
      <c r="C28" s="181"/>
      <c r="D28" s="181"/>
    </row>
    <row r="29" spans="1:4" ht="16.5">
      <c r="A29" s="181"/>
      <c r="B29" s="187"/>
      <c r="C29" s="181"/>
      <c r="D29" s="181"/>
    </row>
    <row r="30" spans="1:4" ht="16.5">
      <c r="A30" s="181"/>
      <c r="B30" s="187"/>
      <c r="C30" s="181"/>
      <c r="D30" s="181"/>
    </row>
    <row r="31" spans="1:4" ht="16.5">
      <c r="A31" s="181"/>
      <c r="B31" s="187"/>
      <c r="C31" s="181"/>
      <c r="D31" s="181"/>
    </row>
  </sheetData>
  <sheetProtection/>
  <printOptions/>
  <pageMargins left="0.7480314960629921" right="0.7480314960629921" top="0.5905511811023623" bottom="0.5905511811023623" header="0.11811023622047245" footer="0.1181102362204724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J19"/>
  <sheetViews>
    <sheetView workbookViewId="0" topLeftCell="A4">
      <selection activeCell="G13" sqref="G13:H16"/>
    </sheetView>
  </sheetViews>
  <sheetFormatPr defaultColWidth="11.00390625" defaultRowHeight="12.75"/>
  <cols>
    <col min="1" max="1" width="4.875" style="0" customWidth="1"/>
    <col min="2" max="2" width="27.125" style="0" customWidth="1"/>
    <col min="3" max="3" width="5.625" style="0" customWidth="1"/>
    <col min="4" max="4" width="4.125" style="0" customWidth="1"/>
    <col min="5" max="5" width="27.125" style="0" customWidth="1"/>
    <col min="6" max="6" width="5.625" style="0" customWidth="1"/>
    <col min="7" max="7" width="4.125" style="0" customWidth="1"/>
    <col min="8" max="8" width="27.125" style="0" customWidth="1"/>
    <col min="9" max="9" width="5.625" style="0" customWidth="1"/>
  </cols>
  <sheetData>
    <row r="1" spans="1:10" s="200" customFormat="1" ht="12.75">
      <c r="A1" s="225" t="s">
        <v>44</v>
      </c>
      <c r="B1" s="225"/>
      <c r="C1" s="195"/>
      <c r="D1" s="199" t="str">
        <f>'Page de garde'!$C$6</f>
        <v>CQP Responsable d'équipe</v>
      </c>
      <c r="E1" s="199"/>
      <c r="H1" s="226" t="s">
        <v>47</v>
      </c>
      <c r="I1" s="222"/>
      <c r="J1" s="222"/>
    </row>
    <row r="2" spans="1:10" s="200" customFormat="1" ht="12.75">
      <c r="A2" s="199">
        <f>IF(ISBLANK('Page de garde'!$C$8),"",'Page de garde'!$C$8)</f>
      </c>
      <c r="B2" s="199"/>
      <c r="C2" s="195"/>
      <c r="D2" s="199" t="s">
        <v>54</v>
      </c>
      <c r="E2" s="199"/>
      <c r="G2" s="198"/>
      <c r="H2" s="224">
        <f>IF(ISBLANK('Grille obs tuteur M1'!$F$6),"",'Grille obs tuteur M1'!$F$6)</f>
      </c>
      <c r="I2" s="223"/>
      <c r="J2" s="223"/>
    </row>
    <row r="3" spans="1:10" s="200" customFormat="1" ht="13.5" thickBot="1">
      <c r="A3" s="199"/>
      <c r="B3" s="199"/>
      <c r="C3" s="195"/>
      <c r="D3" s="199"/>
      <c r="E3" s="199"/>
      <c r="G3" s="198"/>
      <c r="H3" s="224"/>
      <c r="I3" s="223"/>
      <c r="J3" s="223"/>
    </row>
    <row r="4" spans="1:9" s="4" customFormat="1" ht="13.5" thickBot="1">
      <c r="A4" s="39"/>
      <c r="B4" s="30" t="s">
        <v>6</v>
      </c>
      <c r="C4" s="30"/>
      <c r="D4" s="30"/>
      <c r="E4" s="30"/>
      <c r="F4" s="30"/>
      <c r="G4" s="30"/>
      <c r="H4" s="30"/>
      <c r="I4" s="31"/>
    </row>
    <row r="5" spans="1:9" s="38" customFormat="1" ht="26.25">
      <c r="A5" s="48" t="s">
        <v>158</v>
      </c>
      <c r="B5" s="32"/>
      <c r="C5" s="33" t="s">
        <v>37</v>
      </c>
      <c r="D5" s="49" t="s">
        <v>160</v>
      </c>
      <c r="E5" s="34"/>
      <c r="F5" s="35" t="s">
        <v>37</v>
      </c>
      <c r="G5" s="48" t="s">
        <v>161</v>
      </c>
      <c r="H5" s="37"/>
      <c r="I5" s="36" t="s">
        <v>37</v>
      </c>
    </row>
    <row r="6" spans="1:9" s="14" customFormat="1" ht="30" customHeight="1">
      <c r="A6" s="25" t="s">
        <v>159</v>
      </c>
      <c r="B6" s="15" t="s">
        <v>110</v>
      </c>
      <c r="C6" s="72">
        <f>(SUMIF('Grille obs tuteur M1'!$I$8:$M$46,"PSF1",'Grille obs tuteur M1'!$M$8:$M$46)+SUMIF('Grille obs tuteur M2 '!$I$8:$M$44,"PSF1",'Grille obs tuteur M2 '!$M$8:$M$44)+SUMIF('Grille obs tuteur M3'!$I$8:$M$43,"PSF1",'Grille obs tuteur M3'!$M$8:$M$43)+SUMIF('Grille obs tuteur M4'!$I$8:$M$46,"PSF1",'Grille obs tuteur M4'!$M$8:$M$46)+SUMIF('Grille obs tuteur M5'!$I$8:$M$42,"PSF1",'Grille obs tuteur M5'!$M$8:$M$42))/(COUNTIF('Grille obs tuteur M1'!$I$8:$M$46,"PSF1")+COUNTIF('Grille obs tuteur M2 '!$I$8:$M$44,"PSF1")+COUNTIF('Grille obs tuteur M3'!$I$8:$M$43,"PSF1")+COUNTIF('Grille obs tuteur M4'!$I$8:$M$46,"PSF1")+COUNTIF('Grille obs tuteur M5'!$I$8:$M$42,"PSF1"))</f>
        <v>0</v>
      </c>
      <c r="D6" s="29" t="s">
        <v>99</v>
      </c>
      <c r="E6" s="15" t="s">
        <v>105</v>
      </c>
      <c r="F6" s="72">
        <f>(SUMIF('Grille obs tuteur M1'!$I$8:$M$46,"GSF1",'Grille obs tuteur M1'!$M$8:$M$46)+SUMIF('Grille obs tuteur M2 '!$I$8:$M$44,"GSF1",'Grille obs tuteur M2 '!$M$8:$M$44)+SUMIF('Grille obs tuteur M3'!$I$8:$M$43,"GSF1",'Grille obs tuteur M3'!$M$8:$M$43)+SUMIF('Grille obs tuteur M4'!$I$8:$M$46,"GSF1",'Grille obs tuteur M4'!$M$8:$M$46)+SUMIF('Grille obs tuteur M5'!$I$8:$M$42,"GSF1",'Grille obs tuteur M5'!$M$8:$M$42))/(COUNTIF('Grille obs tuteur M1'!$I$8:$M$46,"GSF1")+COUNTIF('Grille obs tuteur M2 '!$I$8:$M$44,"GSF1")+COUNTIF('Grille obs tuteur M3'!$I$8:$M$43,"GSF1")+COUNTIF('Grille obs tuteur M4'!$I$8:$M$46,"GSF1")+COUNTIF('Grille obs tuteur M5'!$I$8:$M$42,"GSF1"))</f>
        <v>0</v>
      </c>
      <c r="G6" s="29" t="s">
        <v>72</v>
      </c>
      <c r="H6" s="15" t="s">
        <v>82</v>
      </c>
      <c r="I6" s="72">
        <f>(SUMIF('Grille obs tuteur M1'!$I$8:$M$46,"ASF1",'Grille obs tuteur M1'!$M$8:$M$46)+SUMIF('Grille obs tuteur M2 '!$I$8:$M$44,"ASF1",'Grille obs tuteur M2 '!$M$8:$M$44)+SUMIF('Grille obs tuteur M3'!$I$8:$M$43,"ASF1",'Grille obs tuteur M3'!$M$8:$M$43)+SUMIF('Grille obs tuteur M4'!$I$8:$M$46,"ASF1",'Grille obs tuteur M4'!$M$8:$M$46)+SUMIF('Grille obs tuteur M5'!$I$8:$M$42,"ASF1",'Grille obs tuteur M5'!$M$8:$M$42))/(COUNTIF('Grille obs tuteur M1'!$I$8:$M$46,"ASF1")+COUNTIF('Grille obs tuteur M2 '!$I$8:$M$44,"ASF1")+COUNTIF('Grille obs tuteur M3'!$I$8:$M$43,"ASF1")+COUNTIF('Grille obs tuteur M4'!$I$8:$M$46,"ASF1")+COUNTIF('Grille obs tuteur M5'!$I$8:$M$42,"ASF1"))</f>
        <v>0</v>
      </c>
    </row>
    <row r="7" spans="1:9" s="14" customFormat="1" ht="30" customHeight="1">
      <c r="A7" s="25" t="s">
        <v>102</v>
      </c>
      <c r="B7" s="15" t="s">
        <v>108</v>
      </c>
      <c r="C7" s="72">
        <f>(SUMIF('Grille obs tuteur M1'!$I$8:$M$46,"PSF2",'Grille obs tuteur M1'!$M$8:$M$46)+SUMIF('Grille obs tuteur M2 '!$I$8:$M$44,"PSF2",'Grille obs tuteur M2 '!$M$8:$M$44)+SUMIF('Grille obs tuteur M3'!$I$8:$M$43,"PSF2",'Grille obs tuteur M3'!$M$8:$M$43)+SUMIF('Grille obs tuteur M4'!$I$8:$M$46,"PSF2",'Grille obs tuteur M4'!$M$8:$M$46)+SUMIF('Grille obs tuteur M5'!$I$8:$M$42,"PSF2",'Grille obs tuteur M5'!$M$8:$M$42))/(COUNTIF('Grille obs tuteur M1'!$I$8:$M$46,"PSF2")+COUNTIF('Grille obs tuteur M2 '!$I$8:$M$44,"PSF2")+COUNTIF('Grille obs tuteur M3'!$I$8:$M$43,"PSF2")+COUNTIF('Grille obs tuteur M4'!$I$8:$M$46,"PSF2")+COUNTIF('Grille obs tuteur M5'!$I$8:$M$42,"PSF2"))</f>
        <v>0</v>
      </c>
      <c r="D7" s="29" t="s">
        <v>77</v>
      </c>
      <c r="E7" s="15" t="s">
        <v>87</v>
      </c>
      <c r="F7" s="72">
        <f>(SUMIF('Grille obs tuteur M1'!$I$8:$M$46,"GSF2",'Grille obs tuteur M1'!$M$8:$M$46)+SUMIF('Grille obs tuteur M2 '!$I$8:$M$44,"GSF2",'Grille obs tuteur M2 '!$M$8:$M$44)+SUMIF('Grille obs tuteur M3'!$I$8:$M$43,"GSF2",'Grille obs tuteur M3'!$M$8:$M$43)+SUMIF('Grille obs tuteur M4'!$I$8:$M$46,"GSF2",'Grille obs tuteur M4'!$M$8:$M$46)+SUMIF('Grille obs tuteur M5'!$I$8:$M$42,"GSF2",'Grille obs tuteur M5'!$M$8:$M$42))/(COUNTIF('Grille obs tuteur M1'!$I$8:$M$46,"GSF2")+COUNTIF('Grille obs tuteur M2 '!$I$8:$M$44,"GSF2")+COUNTIF('Grille obs tuteur M3'!$I$8:$M$43,"GSF2")+COUNTIF('Grille obs tuteur M4'!$I$8:$M$46,"GSF2")+COUNTIF('Grille obs tuteur M5'!$I$8:$M$42,"GSF2"))</f>
        <v>0</v>
      </c>
      <c r="G7" s="29" t="s">
        <v>73</v>
      </c>
      <c r="H7" s="15" t="s">
        <v>83</v>
      </c>
      <c r="I7" s="72">
        <f>(SUMIF('Grille obs tuteur M1'!$I$8:$M$46,"ASF2",'Grille obs tuteur M1'!$M$8:$M$46)+SUMIF('Grille obs tuteur M2 '!$I$8:$M$44,"ASF2",'Grille obs tuteur M2 '!$M$8:$M$44)+SUMIF('Grille obs tuteur M3'!$I$8:$M$43,"ASF2",'Grille obs tuteur M3'!$M$8:$M$43)+SUMIF('Grille obs tuteur M4'!$I$8:$M$46,"ASF2",'Grille obs tuteur M4'!$M$8:$M$46)+SUMIF('Grille obs tuteur M5'!$I$8:$M$42,"ASF2",'Grille obs tuteur M5'!$M$8:$M$42))/(COUNTIF('Grille obs tuteur M1'!$I$8:$M$46,"ASF2")+COUNTIF('Grille obs tuteur M2 '!$I$8:$M$44,"ASF2")+COUNTIF('Grille obs tuteur M3'!$I$8:$M$43,"ASF2")+COUNTIF('Grille obs tuteur M4'!$I$8:$M$46,"ASF2")+COUNTIF('Grille obs tuteur M5'!$I$8:$M$42,"ASF2"))</f>
        <v>0</v>
      </c>
    </row>
    <row r="8" spans="1:9" s="14" customFormat="1" ht="30" customHeight="1">
      <c r="A8" s="27" t="s">
        <v>103</v>
      </c>
      <c r="B8" s="28" t="s">
        <v>109</v>
      </c>
      <c r="C8" s="72">
        <f>(SUMIF('Grille obs tuteur M1'!$I$8:$M$46,"PSF3",'Grille obs tuteur M1'!$M$8:$M$46)+SUMIF('Grille obs tuteur M2 '!$I$8:$M$44,"PSF3",'Grille obs tuteur M2 '!$M$8:$M$44)+SUMIF('Grille obs tuteur M3'!$I$8:$M$43,"PSF3",'Grille obs tuteur M3'!$M$8:$M$43)+SUMIF('Grille obs tuteur M4'!$I$8:$M$46,"PSF3",'Grille obs tuteur M4'!$M$8:$M$46)+SUMIF('Grille obs tuteur M5'!$I$8:$M$42,"PSF3",'Grille obs tuteur M5'!$M$8:$M$42))/(COUNTIF('Grille obs tuteur M1'!$I$8:$M$46,"PSF3")+COUNTIF('Grille obs tuteur M2 '!$I$8:$M$44,"PSF3")+COUNTIF('Grille obs tuteur M3'!$I$8:$M$43,"PSF3")+COUNTIF('Grille obs tuteur M4'!$I$8:$M$46,"PSF3")+COUNTIF('Grille obs tuteur M5'!$I$8:$M$42,"PSF3"))</f>
        <v>0</v>
      </c>
      <c r="D8" s="29" t="s">
        <v>78</v>
      </c>
      <c r="E8" s="15" t="s">
        <v>88</v>
      </c>
      <c r="F8" s="72">
        <f>(SUMIF('Grille obs tuteur M1'!$I$8:$M$46,"GSF3",'Grille obs tuteur M1'!$M$8:$M$46)+SUMIF('Grille obs tuteur M2 '!$I$8:$M$44,"GSF3",'Grille obs tuteur M2 '!$M$8:$M$44)+SUMIF('Grille obs tuteur M3'!$I$8:$M$43,"GSF3",'Grille obs tuteur M3'!$M$8:$M$43)+SUMIF('Grille obs tuteur M4'!$I$8:$M$46,"GSF3",'Grille obs tuteur M4'!$M$8:$M$46)+SUMIF('Grille obs tuteur M5'!$I$8:$M$42,"GSF3",'Grille obs tuteur M5'!$M$8:$M$42))/(COUNTIF('Grille obs tuteur M1'!$I$8:$M$46,"GSF3")+COUNTIF('Grille obs tuteur M2 '!$I$8:$M$44,"GSF3")+COUNTIF('Grille obs tuteur M3'!$I$8:$M$43,"GSF3")+COUNTIF('Grille obs tuteur M4'!$I$8:$M$46,"GSF3")+COUNTIF('Grille obs tuteur M5'!$I$8:$M$42,"GSF3"))</f>
        <v>0</v>
      </c>
      <c r="G8" s="29" t="s">
        <v>76</v>
      </c>
      <c r="H8" s="15" t="s">
        <v>86</v>
      </c>
      <c r="I8" s="72">
        <f>(SUMIF('Grille obs tuteur M1'!$I$8:$M$46,"ASF3",'Grille obs tuteur M1'!$M$8:$M$46)+SUMIF('Grille obs tuteur M2 '!$I$8:$M$44,"ASF3",'Grille obs tuteur M2 '!$M$8:$M$44)+SUMIF('Grille obs tuteur M3'!$I$8:$M$43,"ASF3",'Grille obs tuteur M3'!$M$8:$M$43)+SUMIF('Grille obs tuteur M4'!$I$8:$M$46,"ASF3",'Grille obs tuteur M4'!$M$8:$M$46)+SUMIF('Grille obs tuteur M5'!$I$8:$M$42,"ASF3",'Grille obs tuteur M5'!$M$8:$M$42))/(COUNTIF('Grille obs tuteur M1'!$I$8:$M$46,"ASF3")+COUNTIF('Grille obs tuteur M2 '!$I$8:$M$44,"ASF3")+COUNTIF('Grille obs tuteur M3'!$I$8:$M$43,"ASF3")+COUNTIF('Grille obs tuteur M4'!$I$8:$M$46,"ASF3")+COUNTIF('Grille obs tuteur M5'!$I$8:$M$42,"ASF3"))</f>
        <v>0</v>
      </c>
    </row>
    <row r="9" spans="1:9" s="14" customFormat="1" ht="30" customHeight="1">
      <c r="A9" s="25" t="s">
        <v>119</v>
      </c>
      <c r="B9" s="15" t="s">
        <v>129</v>
      </c>
      <c r="C9" s="72">
        <f>(SUMIF('Grille obs tuteur M1'!$I$8:$M$46,"PSF4",'Grille obs tuteur M1'!$M$8:$M$46)+SUMIF('Grille obs tuteur M2 '!$I$8:$M$44,"PSF4",'Grille obs tuteur M2 '!$M$8:$M$44)+SUMIF('Grille obs tuteur M3'!$I$8:$M$43,"PSF4",'Grille obs tuteur M3'!$M$8:$M$43)+SUMIF('Grille obs tuteur M4'!$I$8:$M$46,"PSF4",'Grille obs tuteur M4'!$M$8:$M$46)+SUMIF('Grille obs tuteur M5'!$I$8:$M$42,"PSF4",'Grille obs tuteur M5'!$M$8:$M$42))/(COUNTIF('Grille obs tuteur M1'!$I$8:$M$46,"PSF4")+COUNTIF('Grille obs tuteur M2 '!$I$8:$M$44,"PSF4")+COUNTIF('Grille obs tuteur M3'!$I$8:$M$43,"PSF4")+COUNTIF('Grille obs tuteur M4'!$I$8:$M$46,"PSF4")+COUNTIF('Grille obs tuteur M5'!$I$8:$M$42,"PSF4"))</f>
        <v>0</v>
      </c>
      <c r="D9" s="29" t="s">
        <v>100</v>
      </c>
      <c r="E9" s="15" t="s">
        <v>106</v>
      </c>
      <c r="F9" s="72">
        <f>(SUMIF('Grille obs tuteur M1'!$I$8:$M$46,"GSF4",'Grille obs tuteur M1'!$M$8:$M$46)+SUMIF('Grille obs tuteur M2 '!$I$8:$M$44,"GSF4",'Grille obs tuteur M2 '!$M$8:$M$44)+SUMIF('Grille obs tuteur M3'!$I$8:$M$43,"GSF4",'Grille obs tuteur M3'!$M$8:$M$43)+SUMIF('Grille obs tuteur M4'!$I$8:$M$46,"GSF4",'Grille obs tuteur M4'!$M$8:$M$46)+SUMIF('Grille obs tuteur M5'!$I$8:$M$42,"GSF4",'Grille obs tuteur M5'!$M$8:$M$42))/(COUNTIF('Grille obs tuteur M1'!$I$8:$M$46,"GSF4")+COUNTIF('Grille obs tuteur M2 '!$I$8:$M$44,"GSF4")+COUNTIF('Grille obs tuteur M3'!$I$8:$M$43,"GSF4")+COUNTIF('Grille obs tuteur M4'!$I$8:$M$46,"GSF4")+COUNTIF('Grille obs tuteur M5'!$I$8:$M$42,"GSF4"))</f>
        <v>0</v>
      </c>
      <c r="G9" s="29" t="s">
        <v>75</v>
      </c>
      <c r="H9" s="15" t="s">
        <v>85</v>
      </c>
      <c r="I9" s="72">
        <f>(SUMIF('Grille obs tuteur M1'!$I$8:$M$46,"ASF4",'Grille obs tuteur M1'!$M$8:$M$46)+SUMIF('Grille obs tuteur M2 '!$I$8:$M$44,"ASF4",'Grille obs tuteur M2 '!$M$8:$M$44)+SUMIF('Grille obs tuteur M3'!$I$8:$M$43,"ASF4",'Grille obs tuteur M3'!$M$8:$M$43)+SUMIF('Grille obs tuteur M4'!$I$8:$M$46,"ASF4",'Grille obs tuteur M4'!$M$8:$M$46)+SUMIF('Grille obs tuteur M5'!$I$8:$M$42,"ASF4",'Grille obs tuteur M5'!$M$8:$M$42))/(COUNTIF('Grille obs tuteur M1'!$I$8:$M$46,"ASF4")+COUNTIF('Grille obs tuteur M2 '!$I$8:$M$44,"ASF4")+COUNTIF('Grille obs tuteur M3'!$I$8:$M$43,"ASF4")+COUNTIF('Grille obs tuteur M4'!$I$8:$M$46,"ASF4")+COUNTIF('Grille obs tuteur M5'!$I$8:$M$42,"ASF4"))</f>
        <v>0</v>
      </c>
    </row>
    <row r="10" spans="1:9" s="14" customFormat="1" ht="30" customHeight="1">
      <c r="A10" s="25" t="s">
        <v>122</v>
      </c>
      <c r="B10" s="15" t="s">
        <v>128</v>
      </c>
      <c r="C10" s="72">
        <f>(SUMIF('Grille obs tuteur M1'!$I$8:$M$46,"PSF5",'Grille obs tuteur M1'!$M$8:$M$46)+SUMIF('Grille obs tuteur M2 '!$I$8:$M$44,"PSF5",'Grille obs tuteur M2 '!$M$8:$M$44)+SUMIF('Grille obs tuteur M3'!$I$8:$M$43,"PSF5",'Grille obs tuteur M3'!$M$8:$M$43)+SUMIF('Grille obs tuteur M4'!$I$8:$M$46,"PSF5",'Grille obs tuteur M4'!$M$8:$M$46)+SUMIF('Grille obs tuteur M5'!$I$8:$M$42,"PSF5",'Grille obs tuteur M5'!$M$8:$M$42))/(COUNTIF('Grille obs tuteur M1'!$I$8:$M$46,"PSF5")+COUNTIF('Grille obs tuteur M2 '!$I$8:$M$44,"PSF5")+COUNTIF('Grille obs tuteur M3'!$I$8:$M$43,"PSF5")+COUNTIF('Grille obs tuteur M4'!$I$8:$M$46,"PSF5")+COUNTIF('Grille obs tuteur M5'!$I$8:$M$42,"PSF5"))</f>
        <v>0</v>
      </c>
      <c r="D10" s="29" t="s">
        <v>101</v>
      </c>
      <c r="E10" s="15" t="s">
        <v>107</v>
      </c>
      <c r="F10" s="72">
        <f>(SUMIF('Grille obs tuteur M1'!$I$8:$M$46,"GSF5",'Grille obs tuteur M1'!$M$8:$M$46)+SUMIF('Grille obs tuteur M2 '!$I$8:$M$44,"GSF5",'Grille obs tuteur M2 '!$M$8:$M$44)+SUMIF('Grille obs tuteur M3'!$I$8:$M$43,"GSF5",'Grille obs tuteur M3'!$M$8:$M$43)+SUMIF('Grille obs tuteur M4'!$I$8:$M$46,"GSF5",'Grille obs tuteur M4'!$M$8:$M$46)+SUMIF('Grille obs tuteur M5'!$I$8:$M$42,"GSF5",'Grille obs tuteur M5'!$M$8:$M$42))/(COUNTIF('Grille obs tuteur M1'!$I$8:$M$46,"GSF5")+COUNTIF('Grille obs tuteur M2 '!$I$8:$M$44,"GSF5")+COUNTIF('Grille obs tuteur M3'!$I$8:$M$43,"GSF5")+COUNTIF('Grille obs tuteur M4'!$I$8:$M$46,"GSF5")+COUNTIF('Grille obs tuteur M5'!$I$8:$M$42,"GSF5"))</f>
        <v>0</v>
      </c>
      <c r="G10" s="29" t="s">
        <v>79</v>
      </c>
      <c r="H10" s="15" t="s">
        <v>89</v>
      </c>
      <c r="I10" s="72">
        <f>(SUMIF('Grille obs tuteur M1'!$I$8:$M$46,"ASF5",'Grille obs tuteur M1'!$M$8:$M$46)+SUMIF('Grille obs tuteur M2 '!$I$8:$M$44,"ASF5",'Grille obs tuteur M2 '!$M$8:$M$44)+SUMIF('Grille obs tuteur M3'!$I$8:$M$43,"ASF5",'Grille obs tuteur M3'!$M$8:$M$43)+SUMIF('Grille obs tuteur M4'!$I$8:$M$46,"ASF5",'Grille obs tuteur M4'!$M$8:$M$46)+SUMIF('Grille obs tuteur M5'!$I$8:$M$42,"ASF5",'Grille obs tuteur M5'!$M$8:$M$42))/(COUNTIF('Grille obs tuteur M1'!$I$8:$M$46,"ASF5")+COUNTIF('Grille obs tuteur M2 '!$I$8:$M$44,"ASF5")+COUNTIF('Grille obs tuteur M3'!$I$8:$M$43,"ASF5")+COUNTIF('Grille obs tuteur M4'!$I$8:$M$46,"ASF5")+COUNTIF('Grille obs tuteur M5'!$I$8:$M$42,"ASF5"))</f>
        <v>0</v>
      </c>
    </row>
    <row r="11" spans="1:9" s="14" customFormat="1" ht="30" customHeight="1">
      <c r="A11" s="25" t="s">
        <v>123</v>
      </c>
      <c r="B11" s="15" t="s">
        <v>127</v>
      </c>
      <c r="C11" s="72">
        <f>(SUMIF('Grille obs tuteur M1'!$I$8:$M$46,"PSF6",'Grille obs tuteur M1'!$M$8:$M$46)+SUMIF('Grille obs tuteur M2 '!$I$8:$M$44,"PSF6",'Grille obs tuteur M2 '!$M$8:$M$44)+SUMIF('Grille obs tuteur M3'!$I$8:$M$43,"PSF6",'Grille obs tuteur M3'!$M$8:$M$43)+SUMIF('Grille obs tuteur M4'!$I$8:$M$46,"PSF6",'Grille obs tuteur M4'!$M$8:$M$46)+SUMIF('Grille obs tuteur M5'!$I$8:$M$42,"PSF6",'Grille obs tuteur M5'!$M$8:$M$42))/(COUNTIF('Grille obs tuteur M1'!$I$8:$M$46,"PSF6")+COUNTIF('Grille obs tuteur M2 '!$I$8:$M$44,"PSF6")+COUNTIF('Grille obs tuteur M3'!$I$8:$M$43,"PSF6")+COUNTIF('Grille obs tuteur M4'!$I$8:$M$46,"PSF6")+COUNTIF('Grille obs tuteur M5'!$I$8:$M$42,"PSF6"))</f>
        <v>0</v>
      </c>
      <c r="D11" s="29" t="s">
        <v>121</v>
      </c>
      <c r="E11" s="15" t="s">
        <v>130</v>
      </c>
      <c r="F11" s="72">
        <f>(SUMIF('Grille obs tuteur M1'!$I$8:$M$46,"GSF6",'Grille obs tuteur M1'!$M$8:$M$46)+SUMIF('Grille obs tuteur M2 '!$I$8:$M$44,"GSF6",'Grille obs tuteur M2 '!$M$8:$M$44)+SUMIF('Grille obs tuteur M3'!$I$8:$M$43,"GSF6",'Grille obs tuteur M3'!$M$8:$M$43)+SUMIF('Grille obs tuteur M4'!$I$8:$M$46,"GSF6",'Grille obs tuteur M4'!$M$8:$M$46)+SUMIF('Grille obs tuteur M5'!$I$8:$M$42,"GSF6",'Grille obs tuteur M5'!$M$8:$M$42))/(COUNTIF('Grille obs tuteur M1'!$I$8:$M$46,"GSF6")+COUNTIF('Grille obs tuteur M2 '!$I$8:$M$44,"GSF6")+COUNTIF('Grille obs tuteur M3'!$I$8:$M$43,"GSF6")+COUNTIF('Grille obs tuteur M4'!$I$8:$M$46,"GSF6")+COUNTIF('Grille obs tuteur M5'!$I$8:$M$42,"GSF6"))</f>
        <v>0</v>
      </c>
      <c r="G11" s="29" t="s">
        <v>80</v>
      </c>
      <c r="H11" s="15" t="s">
        <v>90</v>
      </c>
      <c r="I11" s="72">
        <f>(SUMIF('Grille obs tuteur M1'!$I$8:$M$46,"ASF6",'Grille obs tuteur M1'!$M$8:$M$46)+SUMIF('Grille obs tuteur M2 '!$I$8:$M$44,"ASF6",'Grille obs tuteur M2 '!$M$8:$M$44)+SUMIF('Grille obs tuteur M3'!$I$8:$M$43,"ASF6",'Grille obs tuteur M3'!$M$8:$M$43)+SUMIF('Grille obs tuteur M4'!$I$8:$M$46,"ASF6",'Grille obs tuteur M4'!$M$8:$M$46)+SUMIF('Grille obs tuteur M5'!$I$8:$M$42,"ASF6",'Grille obs tuteur M5'!$M$8:$M$42))/(COUNTIF('Grille obs tuteur M1'!$I$8:$M$46,"ASF6")+COUNTIF('Grille obs tuteur M2 '!$I$8:$M$44,"ASF6")+COUNTIF('Grille obs tuteur M3'!$I$8:$M$43,"ASF6")+COUNTIF('Grille obs tuteur M4'!$I$8:$M$46,"ASF6")+COUNTIF('Grille obs tuteur M5'!$I$8:$M$42,"ASF6"))</f>
        <v>0</v>
      </c>
    </row>
    <row r="12" spans="1:9" s="14" customFormat="1" ht="30" customHeight="1">
      <c r="A12" s="25" t="s">
        <v>124</v>
      </c>
      <c r="B12" s="15" t="s">
        <v>125</v>
      </c>
      <c r="C12" s="72">
        <f>(SUMIF('Grille obs tuteur M1'!$I$8:$M$46,"PSF7",'Grille obs tuteur M1'!$M$8:$M$46)+SUMIF('Grille obs tuteur M2 '!$I$8:$M$44,"PSF7",'Grille obs tuteur M2 '!$M$8:$M$44)+SUMIF('Grille obs tuteur M3'!$I$8:$M$43,"PSF7",'Grille obs tuteur M3'!$M$8:$M$43)+SUMIF('Grille obs tuteur M4'!$I$8:$M$46,"PSF7",'Grille obs tuteur M4'!$M$8:$M$46)+SUMIF('Grille obs tuteur M5'!$I$8:$M$42,"PSF7",'Grille obs tuteur M5'!$M$8:$M$42))/(COUNTIF('Grille obs tuteur M1'!$I$8:$M$46,"PSF7")+COUNTIF('Grille obs tuteur M2 '!$I$8:$M$44,"PSF7")+COUNTIF('Grille obs tuteur M3'!$I$8:$M$43,"PSF7")+COUNTIF('Grille obs tuteur M4'!$I$8:$M$46,"PSF7")+COUNTIF('Grille obs tuteur M5'!$I$8:$M$42,"PSF7"))</f>
        <v>0</v>
      </c>
      <c r="D12" s="29" t="s">
        <v>140</v>
      </c>
      <c r="E12" s="15" t="s">
        <v>145</v>
      </c>
      <c r="F12" s="72">
        <f>(SUMIF('Grille obs tuteur M1'!$I$8:$M$46,"GSF7",'Grille obs tuteur M1'!$M$8:$M$46)+SUMIF('Grille obs tuteur M2 '!$I$8:$M$44,"GSF7",'Grille obs tuteur M2 '!$M$8:$M$44)+SUMIF('Grille obs tuteur M3'!$I$8:$M$43,"GSF7",'Grille obs tuteur M3'!$M$8:$M$43)+SUMIF('Grille obs tuteur M4'!$I$8:$M$46,"GSF7",'Grille obs tuteur M4'!$M$8:$M$46)+SUMIF('Grille obs tuteur M5'!$I$8:$M$42,"GSF7",'Grille obs tuteur M5'!$M$8:$M$42))/(COUNTIF('Grille obs tuteur M1'!$I$8:$M$46,"GSF7")+COUNTIF('Grille obs tuteur M2 '!$I$8:$M$44,"GSF7")+COUNTIF('Grille obs tuteur M3'!$I$8:$M$43,"GSF7")+COUNTIF('Grille obs tuteur M4'!$I$8:$M$46,"GSF7")+COUNTIF('Grille obs tuteur M5'!$I$8:$M$42,"GSF7"))</f>
        <v>0</v>
      </c>
      <c r="G12" s="29" t="s">
        <v>154</v>
      </c>
      <c r="H12" s="15" t="s">
        <v>157</v>
      </c>
      <c r="I12" s="72">
        <f>(SUMIF('Grille obs tuteur M1'!$I$8:$M$46,"ASF7",'Grille obs tuteur M1'!$M$8:$M$46)+SUMIF('Grille obs tuteur M2 '!$I$8:$M$44,"ASF7",'Grille obs tuteur M2 '!$M$8:$M$44)+SUMIF('Grille obs tuteur M3'!$I$8:$M$43,"ASF7",'Grille obs tuteur M3'!$M$8:$M$43)+SUMIF('Grille obs tuteur M4'!$I$8:$M$46,"ASF7",'Grille obs tuteur M4'!$M$8:$M$46)+SUMIF('Grille obs tuteur M5'!$I$8:$M$42,"ASF7",'Grille obs tuteur M5'!$M$8:$M$42))/(COUNTIF('Grille obs tuteur M1'!$I$8:$M$46,"ASF7")+COUNTIF('Grille obs tuteur M2 '!$I$8:$M$44,"ASF7")+COUNTIF('Grille obs tuteur M3'!$I$8:$M$43,"ASF7")+COUNTIF('Grille obs tuteur M4'!$I$8:$M$46,"ASF7")+COUNTIF('Grille obs tuteur M5'!$I$8:$M$42,"ASF7"))</f>
        <v>0</v>
      </c>
    </row>
    <row r="13" spans="1:9" s="14" customFormat="1" ht="30" customHeight="1">
      <c r="A13" s="25" t="s">
        <v>142</v>
      </c>
      <c r="B13" s="15" t="s">
        <v>143</v>
      </c>
      <c r="C13" s="72">
        <f>(SUMIF('Grille obs tuteur M1'!$I$8:$M$46,"PSF8",'Grille obs tuteur M1'!$M$8:$M$46)+SUMIF('Grille obs tuteur M2 '!$I$8:$M$44,"PSF8",'Grille obs tuteur M2 '!$M$8:$M$44)+SUMIF('Grille obs tuteur M3'!$I$8:$M$43,"PSF8",'Grille obs tuteur M3'!$M$8:$M$43)+SUMIF('Grille obs tuteur M4'!$I$8:$M$46,"PSF8",'Grille obs tuteur M4'!$M$8:$M$46)+SUMIF('Grille obs tuteur M5'!$I$8:$M$42,"PSF8",'Grille obs tuteur M5'!$M$8:$M$42))/(COUNTIF('Grille obs tuteur M1'!$I$8:$M$46,"PSF8")+COUNTIF('Grille obs tuteur M2 '!$I$8:$M$44,"PSF8")+COUNTIF('Grille obs tuteur M3'!$I$8:$M$43,"PSF8")+COUNTIF('Grille obs tuteur M4'!$I$8:$M$46,"PSF8")+COUNTIF('Grille obs tuteur M5'!$I$8:$M$42,"PSF8"))</f>
        <v>0</v>
      </c>
      <c r="D13" s="29" t="s">
        <v>137</v>
      </c>
      <c r="E13" s="15" t="s">
        <v>146</v>
      </c>
      <c r="F13" s="72">
        <f>(SUMIF('Grille obs tuteur M1'!$I$8:$M$46,"GSF8",'Grille obs tuteur M1'!$M$8:$M$46)+SUMIF('Grille obs tuteur M2 '!$I$8:$M$44,"GSF8",'Grille obs tuteur M2 '!$M$8:$M$44)+SUMIF('Grille obs tuteur M3'!$I$8:$M$43,"GSF8",'Grille obs tuteur M3'!$M$8:$M$43)+SUMIF('Grille obs tuteur M4'!$I$8:$M$46,"GSF8",'Grille obs tuteur M4'!$M$8:$M$46)+SUMIF('Grille obs tuteur M5'!$I$8:$M$42,"GSF8",'Grille obs tuteur M5'!$M$8:$M$42))/(COUNTIF('Grille obs tuteur M1'!$I$8:$M$46,"GSF8")+COUNTIF('Grille obs tuteur M2 '!$I$8:$M$44,"GSF8")+COUNTIF('Grille obs tuteur M3'!$I$8:$M$43,"GSF8")+COUNTIF('Grille obs tuteur M4'!$I$8:$M$46,"GSF8")+COUNTIF('Grille obs tuteur M5'!$I$8:$M$42,"GSF8"))</f>
        <v>0</v>
      </c>
      <c r="G13" s="29" t="s">
        <v>120</v>
      </c>
      <c r="H13" s="28" t="s">
        <v>126</v>
      </c>
      <c r="I13" s="72">
        <f>(SUMIF('Grille obs tuteur M1'!$I$8:$M$46,"ASF8",'Grille obs tuteur M1'!$M$8:$M$46)+SUMIF('Grille obs tuteur M2 '!$I$8:$M$44,"ASF8",'Grille obs tuteur M2 '!$M$8:$M$44)+SUMIF('Grille obs tuteur M3'!$I$8:$M$43,"ASF8",'Grille obs tuteur M3'!$M$8:$M$43)+SUMIF('Grille obs tuteur M4'!$I$8:$M$46,"ASF8",'Grille obs tuteur M4'!$M$8:$M$46)+SUMIF('Grille obs tuteur M5'!$I$8:$M$42,"ASF8",'Grille obs tuteur M5'!$M$8:$M$42))/(COUNTIF('Grille obs tuteur M1'!$I$8:$M$46,"ASF8")+COUNTIF('Grille obs tuteur M2 '!$I$8:$M$44,"ASF8")+COUNTIF('Grille obs tuteur M3'!$I$8:$M$43,"ASF8")+COUNTIF('Grille obs tuteur M4'!$I$8:$M$46,"ASF8")+COUNTIF('Grille obs tuteur M5'!$I$8:$M$42,"ASF8"))</f>
        <v>0</v>
      </c>
    </row>
    <row r="14" spans="1:9" s="14" customFormat="1" ht="30" customHeight="1">
      <c r="A14" s="25" t="s">
        <v>141</v>
      </c>
      <c r="B14" s="15" t="s">
        <v>144</v>
      </c>
      <c r="C14" s="72">
        <f>(SUMIF('Grille obs tuteur M1'!$I$8:$M$46,"PSF9",'Grille obs tuteur M1'!$M$8:$M$46)+SUMIF('Grille obs tuteur M2 '!$I$8:$M$44,"PSF9",'Grille obs tuteur M2 '!$M$8:$M$44)+SUMIF('Grille obs tuteur M3'!$I$8:$M$43,"PSF9",'Grille obs tuteur M3'!$M$8:$M$43)+SUMIF('Grille obs tuteur M4'!$I$8:$M$46,"PSF9",'Grille obs tuteur M4'!$M$8:$M$46)+SUMIF('Grille obs tuteur M5'!$I$8:$M$42,"PSF9",'Grille obs tuteur M5'!$M$8:$M$42))/(COUNTIF('Grille obs tuteur M1'!$I$8:$M$46,"PSF9")+COUNTIF('Grille obs tuteur M2 '!$I$8:$M$44,"PSF9")+COUNTIF('Grille obs tuteur M3'!$I$8:$M$43,"PSF9")+COUNTIF('Grille obs tuteur M4'!$I$8:$M$46,"PSF9")+COUNTIF('Grille obs tuteur M5'!$I$8:$M$42,"PSF9"))</f>
        <v>0</v>
      </c>
      <c r="D14" s="29" t="s">
        <v>139</v>
      </c>
      <c r="E14" s="15" t="s">
        <v>148</v>
      </c>
      <c r="F14" s="72">
        <f>(SUMIF('Grille obs tuteur M1'!$I$8:$M$46,"GSF9",'Grille obs tuteur M1'!$M$8:$M$46)+SUMIF('Grille obs tuteur M2 '!$I$8:$M$44,"GSF9",'Grille obs tuteur M2 '!$M$8:$M$44)+SUMIF('Grille obs tuteur M3'!$I$8:$M$43,"GSF9",'Grille obs tuteur M3'!$M$8:$M$43)+SUMIF('Grille obs tuteur M4'!$I$8:$M$46,"GSF9",'Grille obs tuteur M4'!$M$8:$M$46)+SUMIF('Grille obs tuteur M5'!$I$8:$M$42,"GSF9",'Grille obs tuteur M5'!$M$8:$M$42))/(COUNTIF('Grille obs tuteur M1'!$I$8:$M$46,"GSF9")+COUNTIF('Grille obs tuteur M2 '!$I$8:$M$44,"GSF9")+COUNTIF('Grille obs tuteur M3'!$I$8:$M$43,"GSF9")+COUNTIF('Grille obs tuteur M4'!$I$8:$M$46,"GSF9")+COUNTIF('Grille obs tuteur M5'!$I$8:$M$42,"GSF9"))</f>
        <v>0</v>
      </c>
      <c r="G14" s="29" t="s">
        <v>74</v>
      </c>
      <c r="H14" s="15" t="s">
        <v>84</v>
      </c>
      <c r="I14" s="72">
        <f>(SUMIF('Grille obs tuteur M1'!$I$8:$M$46,"ASF9",'Grille obs tuteur M1'!$M$8:$M$46)+SUMIF('Grille obs tuteur M2 '!$I$8:$M$44,"ASF9",'Grille obs tuteur M2 '!$M$8:$M$44)+SUMIF('Grille obs tuteur M3'!$I$8:$M$43,"ASF9",'Grille obs tuteur M3'!$M$8:$M$43)+SUMIF('Grille obs tuteur M4'!$I$8:$M$46,"ASF9",'Grille obs tuteur M4'!$M$8:$M$46)+SUMIF('Grille obs tuteur M5'!$I$8:$M$42,"ASF9",'Grille obs tuteur M5'!$M$8:$M$42))/(COUNTIF('Grille obs tuteur M1'!$I$8:$M$46,"ASF9")+COUNTIF('Grille obs tuteur M2 '!$I$8:$M$44,"ASF9")+COUNTIF('Grille obs tuteur M3'!$I$8:$M$43,"ASF9")+COUNTIF('Grille obs tuteur M4'!$I$8:$M$46,"ASF9")+COUNTIF('Grille obs tuteur M5'!$I$8:$M$42,"ASF9"))</f>
        <v>0</v>
      </c>
    </row>
    <row r="15" spans="1:9" s="14" customFormat="1" ht="30" customHeight="1">
      <c r="A15" s="40"/>
      <c r="B15" s="26"/>
      <c r="C15" s="279"/>
      <c r="D15" s="29" t="s">
        <v>138</v>
      </c>
      <c r="E15" s="15" t="s">
        <v>147</v>
      </c>
      <c r="F15" s="72">
        <f>(SUMIF('Grille obs tuteur M1'!$I$8:$M$46,"GSF10",'Grille obs tuteur M1'!$M$8:$M$46)+SUMIF('Grille obs tuteur M2 '!$I$8:$M$44,"GSF10",'Grille obs tuteur M2 '!$M$8:$M$44)+SUMIF('Grille obs tuteur M3'!$I$8:$M$43,"GSF10",'Grille obs tuteur M3'!$M$8:$M$43)+SUMIF('Grille obs tuteur M4'!$I$8:$M$46,"GSF10",'Grille obs tuteur M4'!$M$8:$M$46)+SUMIF('Grille obs tuteur M5'!$I$8:$M$42,"GSF10",'Grille obs tuteur M5'!$M$8:$M$42))/(COUNTIF('Grille obs tuteur M1'!$I$8:$M$46,"GSF10")+COUNTIF('Grille obs tuteur M2 '!$I$8:$M$44,"GSF10")+COUNTIF('Grille obs tuteur M3'!$I$8:$M$43,"GSF10")+COUNTIF('Grille obs tuteur M4'!$I$8:$M$46,"GSF10")+COUNTIF('Grille obs tuteur M5'!$I$8:$M$42,"GSF0"))</f>
        <v>0</v>
      </c>
      <c r="G15" s="29" t="s">
        <v>81</v>
      </c>
      <c r="H15" s="15" t="s">
        <v>91</v>
      </c>
      <c r="I15" s="72">
        <f>(SUMIF('Grille obs tuteur M1'!$I$8:$M$46,"ASF10",'Grille obs tuteur M1'!$M$8:$M$46)+SUMIF('Grille obs tuteur M2 '!$I$8:$M$44,"ASF10",'Grille obs tuteur M2 '!$M$8:$M$44)+SUMIF('Grille obs tuteur M3'!$I$8:$M$43,"ASF10",'Grille obs tuteur M3'!$M$8:$M$43)+SUMIF('Grille obs tuteur M4'!$I$8:$M$46,"ASF10",'Grille obs tuteur M4'!$M$8:$M$46)+SUMIF('Grille obs tuteur M5'!$I$8:$M$42,"ASF10",'Grille obs tuteur M5'!$M$8:$M$42))/(COUNTIF('Grille obs tuteur M1'!$I$8:$M$46,"ASF10")+COUNTIF('Grille obs tuteur M2 '!$I$8:$M$44,"ASF10")+COUNTIF('Grille obs tuteur M3'!$I$8:$M$43,"ASF10")+COUNTIF('Grille obs tuteur M4'!$I$8:$M$46,"ASF10")+COUNTIF('Grille obs tuteur M5'!$I$8:$M$42,"ASF10"))</f>
        <v>0</v>
      </c>
    </row>
    <row r="16" spans="1:9" s="14" customFormat="1" ht="30" customHeight="1" thickBot="1">
      <c r="A16" s="145"/>
      <c r="B16" s="268"/>
      <c r="C16" s="75"/>
      <c r="D16" s="280"/>
      <c r="E16" s="281"/>
      <c r="F16" s="73"/>
      <c r="G16" s="280" t="s">
        <v>155</v>
      </c>
      <c r="H16" s="281" t="s">
        <v>156</v>
      </c>
      <c r="I16" s="72">
        <f>(SUMIF('Grille obs tuteur M1'!$I$8:$M$46,"ASF11",'Grille obs tuteur M1'!$M$8:$M$46)+SUMIF('Grille obs tuteur M2 '!$I$8:$M$44,"ASF11",'Grille obs tuteur M2 '!$M$8:$M$44)+SUMIF('Grille obs tuteur M3'!$I$8:$M$43,"ASF11",'Grille obs tuteur M3'!$M$8:$M$43)+SUMIF('Grille obs tuteur M4'!$I$8:$M$46,"ASF11",'Grille obs tuteur M4'!$M$8:$M$46)+SUMIF('Grille obs tuteur M5'!$I$8:$M$42,"ASF11",'Grille obs tuteur M5'!$M$8:$M$42))/(COUNTIF('Grille obs tuteur M1'!$I$8:$M$46,"ASF11")+COUNTIF('Grille obs tuteur M2 '!$I$8:$M$44,"ASF11")+COUNTIF('Grille obs tuteur M3'!$I$8:$M$43,"ASF11")+COUNTIF('Grille obs tuteur M4'!$I$8:$M$46,"ASF11")+COUNTIF('Grille obs tuteur M5'!$I$8:$M$42,"ASF11"))</f>
        <v>0</v>
      </c>
    </row>
    <row r="17" spans="1:9" s="47" customFormat="1" ht="15.75" thickBot="1">
      <c r="A17" s="44" t="s">
        <v>5</v>
      </c>
      <c r="B17" s="45"/>
      <c r="C17" s="46">
        <f>IF(AND(ISBLANK(C6),ISBLANK(C7),ISBLANK(C8),ISBLANK(C9),ISBLANK(C10),ISBLANK(C11),ISBLANK(C12),ISBLANK(C13),ISBLANK(C14),ISBLANK(C15),ISBLANK(C16)),"",SUM(C6:C16)/COUNTA(A6:A16))</f>
        <v>0</v>
      </c>
      <c r="D17" s="44" t="s">
        <v>5</v>
      </c>
      <c r="E17" s="45"/>
      <c r="F17" s="46">
        <f>IF(AND(ISBLANK(F6),ISBLANK(F7),ISBLANK(F8),ISBLANK(F9),ISBLANK(F10),ISBLANK(F11),ISBLANK(F12),ISBLANK(F13),ISBLANK(F14),ISBLANK(F15),ISBLANK(F16)),"",SUM(F6:F16)/COUNTA(D6:D16))</f>
        <v>0</v>
      </c>
      <c r="G17" s="44" t="s">
        <v>5</v>
      </c>
      <c r="H17" s="45"/>
      <c r="I17" s="74">
        <f>IF(AND(ISBLANK(I6),ISBLANK(I7),ISBLANK(I8),ISBLANK(I9),ISBLANK(I10),ISBLANK(I11),ISBLANK(I12),ISBLANK(I13),ISBLANK(I14),ISBLANK(I15),ISBLANK(I16)),"",SUM(I6:I16)/COUNTA(G6:G16))</f>
        <v>0</v>
      </c>
    </row>
    <row r="18" spans="1:9" ht="12">
      <c r="A18" s="323" t="str">
        <f>IF(OR(C18="",F18="",I18=""),"",IF(OR(C18="SFNM",F18="SFNM",I18="SFNM"),"SFNM","SFM"))</f>
        <v>SFNM</v>
      </c>
      <c r="B18" s="323"/>
      <c r="C18" s="323" t="str">
        <f>IF(AND(ISBLANK(C6),ISBLANK(C7),ISBLANK(C8),ISBLANK(C9),ISBLANK(C10),ISBLANK(C11),ISBLANK(C12),ISBLANK(C13),ISBLANK(C14)),"",IF(OR(C6&lt;0.3,C7&lt;0.3,C8&lt;0.3,C9&lt;0.3,C10&lt;0.3,C11&lt;0.3,C12&lt;0.3,C13&lt;0.3,C14&lt;0.3),"SFNM","SFM"))</f>
        <v>SFNM</v>
      </c>
      <c r="D18" s="323"/>
      <c r="E18" s="323"/>
      <c r="F18" s="323" t="str">
        <f>IF(AND(ISBLANK(F6),ISBLANK(F7),ISBLANK(F8),ISBLANK(F9),ISBLANK(F10),ISBLANK(F11),ISBLANK(F12),ISBLANK(F13),ISBLANK(F14),ISBLANK(F15)),"",IF(OR(F6&lt;0.3,F7&lt;0.3,F8&lt;0.3,F9&lt;0.3,F10&lt;0.3,F11&lt;0.3,F12&lt;0.3,F13&lt;0.3,F14&lt;0.3,F15&lt;0.3),"SFNM","SFM"))</f>
        <v>SFNM</v>
      </c>
      <c r="G18" s="323"/>
      <c r="H18" s="323"/>
      <c r="I18" s="323" t="str">
        <f>IF(AND(ISBLANK(I6),ISBLANK(I7),ISBLANK(I8),ISBLANK(I9),ISBLANK(I10),ISBLANK(I11),ISBLANK(I12),ISBLANK(I13),ISBLANK(I14),ISBLANK(I15),ISBLANK(I16)),"",IF(OR(I6&lt;0.3,I7&lt;0.3,I8&lt;0.3,I9&lt;0.3,I10&lt;0.3,I11&lt;0.3,I12&lt;0.3,I13&lt;0.3,I14&lt;0.3,I15&lt;0.3,I16&lt;0.3),"SFNM","SFM"))</f>
        <v>SFNM</v>
      </c>
    </row>
    <row r="19" ht="12">
      <c r="A19" s="14" t="s">
        <v>352</v>
      </c>
    </row>
  </sheetData>
  <sheetProtection/>
  <conditionalFormatting sqref="I17 F17 C17">
    <cfRule type="cellIs" priority="4" dxfId="39" operator="greaterThanOrEqual" stopIfTrue="1">
      <formula>0.5</formula>
    </cfRule>
    <cfRule type="cellIs" priority="5" dxfId="41" operator="lessThan" stopIfTrue="1">
      <formula>0.5</formula>
    </cfRule>
  </conditionalFormatting>
  <conditionalFormatting sqref="C6:C14">
    <cfRule type="cellIs" priority="3" dxfId="42" operator="between" stopIfTrue="1">
      <formula>0</formula>
      <formula>0.29</formula>
    </cfRule>
  </conditionalFormatting>
  <conditionalFormatting sqref="F6:F15">
    <cfRule type="cellIs" priority="2" dxfId="42" operator="between" stopIfTrue="1">
      <formula>0</formula>
      <formula>0.29</formula>
    </cfRule>
  </conditionalFormatting>
  <conditionalFormatting sqref="I6:I16">
    <cfRule type="cellIs" priority="1" dxfId="42" operator="between" stopIfTrue="1">
      <formula>0</formula>
      <formula>0.29</formula>
    </cfRule>
  </conditionalFormatting>
  <printOptions/>
  <pageMargins left="0.7480314960629921" right="0.7480314960629921" top="0.5905511811023623" bottom="0.984251968503937" header="0.11811023622047245" footer="0.5118110236220472"/>
  <pageSetup orientation="landscape" paperSize="9"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dimension ref="A1:AE10"/>
  <sheetViews>
    <sheetView zoomScale="75" zoomScaleNormal="75" workbookViewId="0" topLeftCell="A1">
      <pane xSplit="21228" topLeftCell="W1" activePane="topLeft" state="split"/>
      <selection pane="topLeft" activeCell="AG1" sqref="AG1"/>
      <selection pane="topRight" activeCell="W1" sqref="W1"/>
    </sheetView>
  </sheetViews>
  <sheetFormatPr defaultColWidth="11.00390625" defaultRowHeight="12.75"/>
  <cols>
    <col min="1" max="1" width="5.625" style="402" customWidth="1"/>
    <col min="2" max="2" width="18.625" style="402" customWidth="1"/>
    <col min="3" max="3" width="5.75390625" style="402" customWidth="1"/>
    <col min="4" max="6" width="5.625" style="402" customWidth="1"/>
    <col min="7" max="7" width="18.625" style="402" customWidth="1"/>
    <col min="8" max="9" width="5.625" style="402" customWidth="1"/>
    <col min="10" max="10" width="18.625" style="402" customWidth="1"/>
    <col min="11" max="13" width="5.625" style="402" customWidth="1"/>
    <col min="14" max="14" width="18.625" style="402" customWidth="1"/>
    <col min="15" max="16" width="5.625" style="402" customWidth="1"/>
    <col min="17" max="17" width="15.625" style="402" customWidth="1"/>
    <col min="18" max="24" width="5.625" style="402" customWidth="1"/>
    <col min="25" max="25" width="15.625" style="402" customWidth="1"/>
    <col min="26" max="31" width="5.625" style="402" customWidth="1"/>
    <col min="32" max="16384" width="11.00390625" style="402" customWidth="1"/>
  </cols>
  <sheetData>
    <row r="1" spans="1:24" s="392" customFormat="1" ht="27.75" customHeight="1" thickBot="1">
      <c r="A1" s="392" t="s">
        <v>375</v>
      </c>
      <c r="F1" s="392" t="str">
        <f>'Page de garde'!$C$6</f>
        <v>CQP Responsable d'équipe</v>
      </c>
      <c r="G1" s="393"/>
      <c r="I1" s="392" t="s">
        <v>375</v>
      </c>
      <c r="M1" s="392" t="str">
        <f>'Page de garde'!$C$6</f>
        <v>CQP Responsable d'équipe</v>
      </c>
      <c r="P1" s="392" t="s">
        <v>375</v>
      </c>
      <c r="R1" s="393"/>
      <c r="S1" s="393"/>
      <c r="T1" s="393"/>
      <c r="U1" s="393"/>
      <c r="X1" s="392" t="str">
        <f>'Page de garde'!$C$6</f>
        <v>CQP Responsable d'équipe</v>
      </c>
    </row>
    <row r="2" spans="1:31" s="398" customFormat="1" ht="27.75" customHeight="1" thickBot="1">
      <c r="A2" s="394" t="s">
        <v>6</v>
      </c>
      <c r="B2" s="395"/>
      <c r="C2" s="395"/>
      <c r="D2" s="395"/>
      <c r="E2" s="395"/>
      <c r="F2" s="395"/>
      <c r="G2" s="395"/>
      <c r="H2" s="395"/>
      <c r="I2" s="397" t="s">
        <v>6</v>
      </c>
      <c r="J2" s="395"/>
      <c r="K2" s="395"/>
      <c r="L2" s="395"/>
      <c r="M2" s="394"/>
      <c r="N2" s="395"/>
      <c r="O2" s="395"/>
      <c r="P2" s="397" t="s">
        <v>6</v>
      </c>
      <c r="Q2" s="395"/>
      <c r="R2" s="395"/>
      <c r="S2" s="395"/>
      <c r="T2" s="395"/>
      <c r="U2" s="395"/>
      <c r="V2" s="395"/>
      <c r="W2" s="395"/>
      <c r="X2" s="394"/>
      <c r="Y2" s="395"/>
      <c r="Z2" s="395"/>
      <c r="AA2" s="395"/>
      <c r="AB2" s="395"/>
      <c r="AC2" s="395"/>
      <c r="AD2" s="395"/>
      <c r="AE2" s="396"/>
    </row>
    <row r="3" spans="1:31" ht="50.25" customHeight="1" thickBot="1">
      <c r="A3" s="436" t="s">
        <v>158</v>
      </c>
      <c r="B3" s="437"/>
      <c r="C3" s="437"/>
      <c r="D3" s="437"/>
      <c r="E3" s="437"/>
      <c r="F3" s="436" t="s">
        <v>158</v>
      </c>
      <c r="G3" s="437"/>
      <c r="H3" s="437"/>
      <c r="I3" s="436" t="s">
        <v>160</v>
      </c>
      <c r="J3" s="437"/>
      <c r="K3" s="437"/>
      <c r="L3" s="437"/>
      <c r="M3" s="436" t="s">
        <v>160</v>
      </c>
      <c r="N3" s="437"/>
      <c r="O3" s="437"/>
      <c r="P3" s="235" t="s">
        <v>161</v>
      </c>
      <c r="Q3" s="236"/>
      <c r="R3" s="399"/>
      <c r="S3" s="401"/>
      <c r="T3" s="401"/>
      <c r="U3" s="401"/>
      <c r="V3" s="395"/>
      <c r="W3" s="395"/>
      <c r="X3" s="235" t="s">
        <v>161</v>
      </c>
      <c r="Y3" s="236"/>
      <c r="Z3" s="399"/>
      <c r="AA3" s="395"/>
      <c r="AB3" s="395"/>
      <c r="AC3" s="395"/>
      <c r="AD3" s="400"/>
      <c r="AE3" s="396"/>
    </row>
    <row r="4" spans="1:31" ht="49.5" customHeight="1">
      <c r="A4" s="418" t="s">
        <v>159</v>
      </c>
      <c r="B4" s="419" t="s">
        <v>110</v>
      </c>
      <c r="C4" s="144" t="s">
        <v>162</v>
      </c>
      <c r="D4" s="403"/>
      <c r="E4" s="404"/>
      <c r="F4" s="418" t="s">
        <v>142</v>
      </c>
      <c r="G4" s="419" t="s">
        <v>143</v>
      </c>
      <c r="H4" s="424" t="s">
        <v>169</v>
      </c>
      <c r="I4" s="425" t="s">
        <v>99</v>
      </c>
      <c r="J4" s="419" t="s">
        <v>105</v>
      </c>
      <c r="K4" s="144" t="s">
        <v>171</v>
      </c>
      <c r="L4" s="404"/>
      <c r="M4" s="425" t="s">
        <v>137</v>
      </c>
      <c r="N4" s="419" t="s">
        <v>146</v>
      </c>
      <c r="O4" s="424" t="s">
        <v>176</v>
      </c>
      <c r="P4" s="425" t="s">
        <v>72</v>
      </c>
      <c r="Q4" s="419" t="s">
        <v>82</v>
      </c>
      <c r="R4" s="144" t="s">
        <v>178</v>
      </c>
      <c r="S4" s="144" t="s">
        <v>179</v>
      </c>
      <c r="T4" s="144" t="s">
        <v>180</v>
      </c>
      <c r="U4" s="403"/>
      <c r="V4" s="403"/>
      <c r="W4" s="404"/>
      <c r="X4" s="425" t="s">
        <v>120</v>
      </c>
      <c r="Y4" s="419" t="s">
        <v>126</v>
      </c>
      <c r="Z4" s="144" t="s">
        <v>164</v>
      </c>
      <c r="AA4" s="144" t="s">
        <v>168</v>
      </c>
      <c r="AB4" s="403"/>
      <c r="AC4" s="403"/>
      <c r="AD4" s="403"/>
      <c r="AE4" s="404"/>
    </row>
    <row r="5" spans="1:31" ht="49.5" customHeight="1">
      <c r="A5" s="25" t="s">
        <v>102</v>
      </c>
      <c r="B5" s="15" t="s">
        <v>108</v>
      </c>
      <c r="C5" s="420" t="s">
        <v>163</v>
      </c>
      <c r="D5" s="407"/>
      <c r="E5" s="408"/>
      <c r="F5" s="25" t="s">
        <v>141</v>
      </c>
      <c r="G5" s="15" t="s">
        <v>144</v>
      </c>
      <c r="H5" s="421" t="s">
        <v>170</v>
      </c>
      <c r="I5" s="29" t="s">
        <v>77</v>
      </c>
      <c r="J5" s="15" t="s">
        <v>87</v>
      </c>
      <c r="K5" s="420" t="s">
        <v>172</v>
      </c>
      <c r="L5" s="421" t="s">
        <v>171</v>
      </c>
      <c r="M5" s="29" t="s">
        <v>139</v>
      </c>
      <c r="N5" s="15" t="s">
        <v>148</v>
      </c>
      <c r="O5" s="421" t="s">
        <v>177</v>
      </c>
      <c r="P5" s="29" t="s">
        <v>73</v>
      </c>
      <c r="Q5" s="15" t="s">
        <v>83</v>
      </c>
      <c r="R5" s="420" t="s">
        <v>178</v>
      </c>
      <c r="S5" s="407"/>
      <c r="T5" s="407"/>
      <c r="U5" s="407"/>
      <c r="V5" s="407"/>
      <c r="W5" s="408"/>
      <c r="X5" s="29" t="s">
        <v>74</v>
      </c>
      <c r="Y5" s="15" t="s">
        <v>84</v>
      </c>
      <c r="Z5" s="420" t="s">
        <v>181</v>
      </c>
      <c r="AA5" s="420" t="s">
        <v>191</v>
      </c>
      <c r="AB5" s="420" t="s">
        <v>164</v>
      </c>
      <c r="AC5" s="420" t="s">
        <v>168</v>
      </c>
      <c r="AD5" s="407"/>
      <c r="AE5" s="408"/>
    </row>
    <row r="6" spans="1:31" ht="49.5" customHeight="1">
      <c r="A6" s="25" t="s">
        <v>103</v>
      </c>
      <c r="B6" s="15" t="s">
        <v>109</v>
      </c>
      <c r="C6" s="420" t="s">
        <v>163</v>
      </c>
      <c r="D6" s="420" t="s">
        <v>164</v>
      </c>
      <c r="E6" s="421" t="s">
        <v>165</v>
      </c>
      <c r="F6" s="405"/>
      <c r="G6" s="406"/>
      <c r="H6" s="408"/>
      <c r="I6" s="29" t="s">
        <v>78</v>
      </c>
      <c r="J6" s="15" t="s">
        <v>88</v>
      </c>
      <c r="K6" s="420" t="s">
        <v>172</v>
      </c>
      <c r="L6" s="421" t="s">
        <v>171</v>
      </c>
      <c r="M6" s="29" t="s">
        <v>138</v>
      </c>
      <c r="N6" s="15" t="s">
        <v>147</v>
      </c>
      <c r="O6" s="421" t="s">
        <v>176</v>
      </c>
      <c r="P6" s="29" t="s">
        <v>76</v>
      </c>
      <c r="Q6" s="15" t="s">
        <v>86</v>
      </c>
      <c r="R6" s="420" t="s">
        <v>181</v>
      </c>
      <c r="S6" s="420" t="s">
        <v>182</v>
      </c>
      <c r="T6" s="420" t="s">
        <v>175</v>
      </c>
      <c r="U6" s="420" t="s">
        <v>183</v>
      </c>
      <c r="V6" s="420" t="s">
        <v>184</v>
      </c>
      <c r="W6" s="408"/>
      <c r="X6" s="29" t="s">
        <v>81</v>
      </c>
      <c r="Y6" s="15" t="s">
        <v>91</v>
      </c>
      <c r="Z6" s="420" t="s">
        <v>179</v>
      </c>
      <c r="AA6" s="420" t="s">
        <v>192</v>
      </c>
      <c r="AB6" s="420" t="s">
        <v>164</v>
      </c>
      <c r="AC6" s="420" t="s">
        <v>168</v>
      </c>
      <c r="AD6" s="420" t="s">
        <v>177</v>
      </c>
      <c r="AE6" s="421" t="s">
        <v>190</v>
      </c>
    </row>
    <row r="7" spans="1:31" ht="49.5" customHeight="1">
      <c r="A7" s="25" t="s">
        <v>119</v>
      </c>
      <c r="B7" s="15" t="s">
        <v>129</v>
      </c>
      <c r="C7" s="420" t="s">
        <v>164</v>
      </c>
      <c r="D7" s="420" t="s">
        <v>165</v>
      </c>
      <c r="E7" s="421" t="s">
        <v>166</v>
      </c>
      <c r="F7" s="405"/>
      <c r="G7" s="406"/>
      <c r="H7" s="408"/>
      <c r="I7" s="29" t="s">
        <v>100</v>
      </c>
      <c r="J7" s="15" t="s">
        <v>106</v>
      </c>
      <c r="K7" s="420" t="s">
        <v>171</v>
      </c>
      <c r="L7" s="408"/>
      <c r="M7" s="405"/>
      <c r="N7" s="406"/>
      <c r="O7" s="408"/>
      <c r="P7" s="29" t="s">
        <v>75</v>
      </c>
      <c r="Q7" s="15" t="s">
        <v>85</v>
      </c>
      <c r="R7" s="420" t="s">
        <v>181</v>
      </c>
      <c r="S7" s="420" t="s">
        <v>182</v>
      </c>
      <c r="T7" s="420" t="s">
        <v>185</v>
      </c>
      <c r="U7" s="420" t="s">
        <v>186</v>
      </c>
      <c r="V7" s="420" t="s">
        <v>183</v>
      </c>
      <c r="W7" s="421" t="s">
        <v>184</v>
      </c>
      <c r="X7" s="29" t="s">
        <v>155</v>
      </c>
      <c r="Y7" s="15" t="s">
        <v>156</v>
      </c>
      <c r="Z7" s="420" t="s">
        <v>190</v>
      </c>
      <c r="AA7" s="407"/>
      <c r="AB7" s="407"/>
      <c r="AC7" s="407"/>
      <c r="AD7" s="407"/>
      <c r="AE7" s="408"/>
    </row>
    <row r="8" spans="1:31" ht="49.5" customHeight="1">
      <c r="A8" s="25" t="s">
        <v>122</v>
      </c>
      <c r="B8" s="15" t="s">
        <v>128</v>
      </c>
      <c r="C8" s="420" t="s">
        <v>166</v>
      </c>
      <c r="D8" s="420" t="s">
        <v>167</v>
      </c>
      <c r="E8" s="408"/>
      <c r="F8" s="405"/>
      <c r="G8" s="406"/>
      <c r="H8" s="408"/>
      <c r="I8" s="29" t="s">
        <v>101</v>
      </c>
      <c r="J8" s="15" t="s">
        <v>107</v>
      </c>
      <c r="K8" s="420" t="s">
        <v>163</v>
      </c>
      <c r="L8" s="421" t="s">
        <v>173</v>
      </c>
      <c r="M8" s="405"/>
      <c r="N8" s="406"/>
      <c r="O8" s="408"/>
      <c r="P8" s="29" t="s">
        <v>79</v>
      </c>
      <c r="Q8" s="15" t="s">
        <v>89</v>
      </c>
      <c r="R8" s="420" t="s">
        <v>187</v>
      </c>
      <c r="S8" s="420" t="s">
        <v>188</v>
      </c>
      <c r="T8" s="407"/>
      <c r="U8" s="407"/>
      <c r="V8" s="407"/>
      <c r="W8" s="408"/>
      <c r="X8" s="409"/>
      <c r="Y8" s="410"/>
      <c r="Z8" s="407"/>
      <c r="AA8" s="407"/>
      <c r="AB8" s="407"/>
      <c r="AC8" s="407"/>
      <c r="AD8" s="407"/>
      <c r="AE8" s="408"/>
    </row>
    <row r="9" spans="1:31" ht="49.5" customHeight="1">
      <c r="A9" s="25" t="s">
        <v>123</v>
      </c>
      <c r="B9" s="15" t="s">
        <v>127</v>
      </c>
      <c r="C9" s="420" t="s">
        <v>166</v>
      </c>
      <c r="D9" s="420" t="s">
        <v>167</v>
      </c>
      <c r="E9" s="408"/>
      <c r="F9" s="405"/>
      <c r="G9" s="406"/>
      <c r="H9" s="408"/>
      <c r="I9" s="29" t="s">
        <v>121</v>
      </c>
      <c r="J9" s="15" t="s">
        <v>130</v>
      </c>
      <c r="K9" s="420" t="s">
        <v>173</v>
      </c>
      <c r="L9" s="421" t="s">
        <v>174</v>
      </c>
      <c r="M9" s="405"/>
      <c r="N9" s="406"/>
      <c r="O9" s="408"/>
      <c r="P9" s="29" t="s">
        <v>80</v>
      </c>
      <c r="Q9" s="15" t="s">
        <v>90</v>
      </c>
      <c r="R9" s="420" t="s">
        <v>187</v>
      </c>
      <c r="S9" s="420" t="s">
        <v>188</v>
      </c>
      <c r="T9" s="420" t="s">
        <v>175</v>
      </c>
      <c r="U9" s="420" t="s">
        <v>189</v>
      </c>
      <c r="V9" s="407"/>
      <c r="W9" s="408"/>
      <c r="X9" s="409"/>
      <c r="Y9" s="410"/>
      <c r="Z9" s="407"/>
      <c r="AA9" s="407"/>
      <c r="AB9" s="407"/>
      <c r="AC9" s="407"/>
      <c r="AD9" s="407"/>
      <c r="AE9" s="408"/>
    </row>
    <row r="10" spans="1:31" ht="49.5" customHeight="1" thickBot="1">
      <c r="A10" s="422" t="s">
        <v>124</v>
      </c>
      <c r="B10" s="281" t="s">
        <v>125</v>
      </c>
      <c r="C10" s="423" t="s">
        <v>168</v>
      </c>
      <c r="D10" s="413"/>
      <c r="E10" s="414"/>
      <c r="F10" s="411"/>
      <c r="G10" s="412"/>
      <c r="H10" s="414"/>
      <c r="I10" s="280" t="s">
        <v>140</v>
      </c>
      <c r="J10" s="281" t="s">
        <v>145</v>
      </c>
      <c r="K10" s="423" t="s">
        <v>175</v>
      </c>
      <c r="L10" s="414"/>
      <c r="M10" s="416"/>
      <c r="N10" s="412"/>
      <c r="O10" s="414"/>
      <c r="P10" s="280" t="s">
        <v>154</v>
      </c>
      <c r="Q10" s="281" t="s">
        <v>157</v>
      </c>
      <c r="R10" s="423" t="s">
        <v>190</v>
      </c>
      <c r="S10" s="413"/>
      <c r="T10" s="413"/>
      <c r="U10" s="413"/>
      <c r="V10" s="413"/>
      <c r="W10" s="414"/>
      <c r="X10" s="417"/>
      <c r="Y10" s="415"/>
      <c r="Z10" s="413"/>
      <c r="AA10" s="413"/>
      <c r="AB10" s="413"/>
      <c r="AC10" s="413"/>
      <c r="AD10" s="413"/>
      <c r="AE10" s="414"/>
    </row>
  </sheetData>
  <sheetProtection sheet="1"/>
  <mergeCells count="4">
    <mergeCell ref="A3:E3"/>
    <mergeCell ref="F3:H3"/>
    <mergeCell ref="I3:L3"/>
    <mergeCell ref="M3:O3"/>
  </mergeCells>
  <printOptions/>
  <pageMargins left="0.5511811023622047" right="0.5511811023622047" top="0.5905511811023623" bottom="0.984251968503937" header="0.5118110236220472" footer="0.5118110236220472"/>
  <pageSetup orientation="landscape" paperSize="9" r:id="rId1"/>
  <headerFooter alignWithMargins="0">
    <oddFooter>&amp;Cpage &amp;P</oddFooter>
  </headerFooter>
  <colBreaks count="2" manualBreakCount="2">
    <brk id="8" max="65535" man="1"/>
    <brk id="15" max="65535" man="1"/>
  </colBreaks>
</worksheet>
</file>

<file path=xl/worksheets/sheet12.xml><?xml version="1.0" encoding="utf-8"?>
<worksheet xmlns="http://schemas.openxmlformats.org/spreadsheetml/2006/main" xmlns:r="http://schemas.openxmlformats.org/officeDocument/2006/relationships">
  <dimension ref="A1:I32"/>
  <sheetViews>
    <sheetView workbookViewId="0" topLeftCell="A1">
      <selection activeCell="J11" sqref="J11"/>
    </sheetView>
  </sheetViews>
  <sheetFormatPr defaultColWidth="10.75390625" defaultRowHeight="12.75"/>
  <cols>
    <col min="1" max="9" width="13.125" style="346" customWidth="1"/>
    <col min="10" max="16384" width="10.75390625" style="346" customWidth="1"/>
  </cols>
  <sheetData>
    <row r="1" spans="1:9" s="332" customFormat="1" ht="25.5" customHeight="1">
      <c r="A1" s="325" t="s">
        <v>353</v>
      </c>
      <c r="B1" s="326"/>
      <c r="C1" s="327"/>
      <c r="D1" s="325" t="s">
        <v>354</v>
      </c>
      <c r="E1" s="328"/>
      <c r="F1" s="325" t="s">
        <v>355</v>
      </c>
      <c r="G1" s="329"/>
      <c r="H1" s="330"/>
      <c r="I1" s="331"/>
    </row>
    <row r="2" spans="1:9" s="332" customFormat="1" ht="6" customHeight="1">
      <c r="A2" s="325"/>
      <c r="B2" s="333"/>
      <c r="C2" s="333"/>
      <c r="D2" s="325"/>
      <c r="E2" s="334"/>
      <c r="F2" s="333"/>
      <c r="G2" s="335"/>
      <c r="H2" s="335"/>
      <c r="I2" s="336"/>
    </row>
    <row r="3" spans="1:9" s="332" customFormat="1" ht="25.5" customHeight="1">
      <c r="A3" s="325" t="s">
        <v>356</v>
      </c>
      <c r="B3" s="337"/>
      <c r="C3" s="338"/>
      <c r="D3" s="325" t="s">
        <v>357</v>
      </c>
      <c r="E3" s="328"/>
      <c r="G3" s="339" t="s">
        <v>358</v>
      </c>
      <c r="H3" s="340"/>
      <c r="I3" s="341"/>
    </row>
    <row r="4" spans="1:9" ht="35.25" customHeight="1">
      <c r="A4" s="342"/>
      <c r="B4" s="343" t="s">
        <v>359</v>
      </c>
      <c r="C4" s="344"/>
      <c r="D4" s="344"/>
      <c r="E4" s="344"/>
      <c r="F4" s="344"/>
      <c r="G4" s="344"/>
      <c r="H4" s="344"/>
      <c r="I4" s="345"/>
    </row>
    <row r="5" spans="2:9" s="347" customFormat="1" ht="39.75" customHeight="1">
      <c r="B5" s="348" t="s">
        <v>48</v>
      </c>
      <c r="C5" s="348" t="s">
        <v>360</v>
      </c>
      <c r="D5" s="348" t="s">
        <v>160</v>
      </c>
      <c r="E5" s="348" t="s">
        <v>161</v>
      </c>
      <c r="F5" s="349"/>
      <c r="G5" s="350"/>
      <c r="H5" s="350"/>
      <c r="I5" s="350"/>
    </row>
    <row r="6" spans="2:9" s="347" customFormat="1" ht="28.5" customHeight="1">
      <c r="B6" s="348" t="s">
        <v>361</v>
      </c>
      <c r="C6" s="351">
        <f>'Grille synthèse tuteur 3ème éva'!C17</f>
        <v>0</v>
      </c>
      <c r="D6" s="351">
        <f>'Grille synthèse tuteur 3ème éva'!F17</f>
        <v>0</v>
      </c>
      <c r="E6" s="351">
        <f>'Grille synthèse tuteur 3ème éva'!I17</f>
        <v>0</v>
      </c>
      <c r="F6" s="352"/>
      <c r="G6" s="353"/>
      <c r="H6" s="353"/>
      <c r="I6" s="353"/>
    </row>
    <row r="7" spans="2:9" s="347" customFormat="1" ht="28.5" customHeight="1">
      <c r="B7" s="348" t="s">
        <v>27</v>
      </c>
      <c r="C7" s="354"/>
      <c r="D7" s="354"/>
      <c r="E7" s="354"/>
      <c r="F7" s="355"/>
      <c r="G7" s="356"/>
      <c r="H7" s="356"/>
      <c r="I7" s="356"/>
    </row>
    <row r="8" spans="2:9" s="347" customFormat="1" ht="28.5" customHeight="1" thickBot="1">
      <c r="B8" s="357" t="s">
        <v>362</v>
      </c>
      <c r="C8" s="358"/>
      <c r="D8" s="358"/>
      <c r="E8" s="358"/>
      <c r="F8" s="355"/>
      <c r="G8" s="356"/>
      <c r="H8" s="356"/>
      <c r="I8" s="356"/>
    </row>
    <row r="9" spans="2:9" s="347" customFormat="1" ht="19.5" customHeight="1" thickBot="1">
      <c r="B9" s="359" t="s">
        <v>0</v>
      </c>
      <c r="C9" s="360">
        <f>IF(OR(ISBLANK(C6),ISBLANK(C7),ISBLANK(C8)),"",AVERAGE(C6:C8))</f>
      </c>
      <c r="D9" s="360">
        <f>IF(OR(ISBLANK(D6),ISBLANK(D7),ISBLANK(D8)),"",AVERAGE(D6:D8))</f>
      </c>
      <c r="E9" s="360">
        <f>IF(OR(ISBLANK(E6),ISBLANK(E7),ISBLANK(E8)),"",AVERAGE(E6:E8))</f>
      </c>
      <c r="F9" s="352"/>
      <c r="G9" s="353"/>
      <c r="H9" s="353"/>
      <c r="I9" s="353"/>
    </row>
    <row r="10" spans="2:9" s="347" customFormat="1" ht="6" customHeight="1" thickBot="1">
      <c r="B10" s="361"/>
      <c r="C10" s="362"/>
      <c r="D10" s="362"/>
      <c r="E10" s="363"/>
      <c r="F10" s="364"/>
      <c r="G10" s="364"/>
      <c r="H10" s="364"/>
      <c r="I10" s="364"/>
    </row>
    <row r="11" spans="2:9" s="347" customFormat="1" ht="28.5" customHeight="1" thickBot="1">
      <c r="B11" s="365" t="s">
        <v>363</v>
      </c>
      <c r="C11" s="366">
        <f>IF(C9="","",IF(AND(C6&gt;=50%,C7&gt;=50%,C8&gt;=50%,C9&gt;=70%),"Validé","Echec"))</f>
      </c>
      <c r="D11" s="366">
        <f>IF(D9="","",IF(AND(D6&gt;=50%,D7&gt;=50%,D8&gt;=50%,D9&gt;=70%),"Validé","Echec"))</f>
      </c>
      <c r="E11" s="366">
        <f>IF(E9="","",IF(AND(E6&gt;=50%,E7&gt;=50%,E8&gt;=50%,E9&gt;=70%),"Validé","Echec"))</f>
      </c>
      <c r="F11" s="367"/>
      <c r="G11" s="368"/>
      <c r="H11" s="368"/>
      <c r="I11" s="368"/>
    </row>
    <row r="12" spans="2:9" s="347" customFormat="1" ht="6" customHeight="1" thickBot="1">
      <c r="B12" s="361"/>
      <c r="C12" s="362"/>
      <c r="D12" s="362"/>
      <c r="E12" s="363"/>
      <c r="F12" s="364"/>
      <c r="G12" s="364"/>
      <c r="H12" s="364"/>
      <c r="I12" s="369"/>
    </row>
    <row r="13" spans="2:9" s="347" customFormat="1" ht="28.5" customHeight="1" thickBot="1">
      <c r="B13" s="370" t="s">
        <v>364</v>
      </c>
      <c r="C13" s="371">
        <f>IF(OR(C11="",D11="",E11=""),"",IF(AND(C11="Validé",D11="Validé",E11="Validé"),"Attribution","Echec"))</f>
      </c>
      <c r="D13" s="372"/>
      <c r="E13" s="373"/>
      <c r="F13" s="374"/>
      <c r="G13" s="375"/>
      <c r="H13" s="375"/>
      <c r="I13" s="369"/>
    </row>
    <row r="14" ht="11.25">
      <c r="B14" s="376" t="s">
        <v>365</v>
      </c>
    </row>
    <row r="15" ht="11.25">
      <c r="B15" s="324" t="str">
        <f>IF('Grille synthèse tuteur 3ème éva'!A18="SFNM","Attention ! Au moins un savoir-faire est maîtrisé à moins de 30%",IF('Grille synthèse tuteur 3ème éva'!A18="SFM","Tous les savoir-faire sont maîtrisés au minimum à 30%",""))</f>
        <v>Attention ! Au moins un savoir-faire est maîtrisé à moins de 30%</v>
      </c>
    </row>
    <row r="17" spans="1:5" ht="12.75">
      <c r="A17" s="377" t="s">
        <v>366</v>
      </c>
      <c r="B17" s="378"/>
      <c r="C17" s="377" t="s">
        <v>377</v>
      </c>
      <c r="E17" s="377" t="s">
        <v>367</v>
      </c>
    </row>
    <row r="18" spans="1:5" ht="12.75">
      <c r="A18" s="379" t="s">
        <v>368</v>
      </c>
      <c r="B18" s="378"/>
      <c r="C18" s="379" t="s">
        <v>368</v>
      </c>
      <c r="E18" s="379" t="s">
        <v>368</v>
      </c>
    </row>
    <row r="19" spans="1:5" ht="12.75">
      <c r="A19" s="379" t="s">
        <v>356</v>
      </c>
      <c r="B19" s="378"/>
      <c r="C19" s="379" t="s">
        <v>356</v>
      </c>
      <c r="E19" s="379"/>
    </row>
    <row r="20" spans="1:5" ht="12.75">
      <c r="A20" s="379" t="s">
        <v>369</v>
      </c>
      <c r="B20" s="378"/>
      <c r="C20" s="379" t="s">
        <v>369</v>
      </c>
      <c r="E20" s="379" t="s">
        <v>370</v>
      </c>
    </row>
    <row r="21" spans="1:5" ht="13.5" thickBot="1">
      <c r="A21" s="379" t="s">
        <v>371</v>
      </c>
      <c r="B21" s="378"/>
      <c r="C21" s="379" t="s">
        <v>371</v>
      </c>
      <c r="E21" s="379" t="s">
        <v>371</v>
      </c>
    </row>
    <row r="22" spans="1:9" ht="13.5" thickBot="1">
      <c r="A22" s="378"/>
      <c r="B22" s="378"/>
      <c r="C22" s="378"/>
      <c r="G22" s="380" t="s">
        <v>372</v>
      </c>
      <c r="H22" s="381"/>
      <c r="I22" s="382" t="s">
        <v>47</v>
      </c>
    </row>
    <row r="23" spans="1:9" ht="12.75">
      <c r="A23" s="377" t="s">
        <v>373</v>
      </c>
      <c r="B23" s="378"/>
      <c r="C23" s="377" t="s">
        <v>374</v>
      </c>
      <c r="G23" s="383"/>
      <c r="H23" s="384"/>
      <c r="I23" s="385"/>
    </row>
    <row r="24" spans="1:9" ht="12.75">
      <c r="A24" s="379" t="s">
        <v>368</v>
      </c>
      <c r="B24" s="378"/>
      <c r="C24" s="379" t="s">
        <v>368</v>
      </c>
      <c r="G24" s="386"/>
      <c r="H24" s="387"/>
      <c r="I24" s="388"/>
    </row>
    <row r="25" spans="1:9" ht="12.75">
      <c r="A25" s="379"/>
      <c r="B25" s="378"/>
      <c r="C25" s="379" t="s">
        <v>356</v>
      </c>
      <c r="G25" s="386"/>
      <c r="H25" s="387"/>
      <c r="I25" s="388"/>
    </row>
    <row r="26" spans="1:9" ht="12.75">
      <c r="A26" s="379" t="s">
        <v>369</v>
      </c>
      <c r="B26" s="378"/>
      <c r="C26" s="379" t="s">
        <v>369</v>
      </c>
      <c r="G26" s="386"/>
      <c r="H26" s="387"/>
      <c r="I26" s="388"/>
    </row>
    <row r="27" spans="1:9" ht="13.5" thickBot="1">
      <c r="A27" s="379" t="s">
        <v>371</v>
      </c>
      <c r="B27" s="378"/>
      <c r="C27" s="379" t="s">
        <v>371</v>
      </c>
      <c r="G27" s="389"/>
      <c r="H27" s="390"/>
      <c r="I27" s="391"/>
    </row>
    <row r="28" spans="1:3" ht="12.75">
      <c r="A28" s="377"/>
      <c r="B28" s="378"/>
      <c r="C28" s="378"/>
    </row>
    <row r="29" spans="2:3" ht="12.75">
      <c r="B29" s="378"/>
      <c r="C29" s="378"/>
    </row>
    <row r="30" spans="2:3" ht="12.75">
      <c r="B30" s="378"/>
      <c r="C30" s="378"/>
    </row>
    <row r="31" spans="2:3" ht="12.75">
      <c r="B31" s="378"/>
      <c r="C31" s="378"/>
    </row>
    <row r="32" spans="2:3" ht="12.75">
      <c r="B32" s="378"/>
      <c r="C32" s="378"/>
    </row>
  </sheetData>
  <sheetProtection sheet="1" objects="1" scenarios="1"/>
  <conditionalFormatting sqref="B11">
    <cfRule type="cellIs" priority="9" dxfId="41" operator="equal" stopIfTrue="1">
      <formula>Echec</formula>
    </cfRule>
    <cfRule type="cellIs" priority="10" dxfId="39" operator="equal" stopIfTrue="1">
      <formula>Validé</formula>
    </cfRule>
  </conditionalFormatting>
  <conditionalFormatting sqref="C11:I11">
    <cfRule type="cellIs" priority="7" dxfId="41" operator="equal" stopIfTrue="1">
      <formula>"Echec"</formula>
    </cfRule>
    <cfRule type="cellIs" priority="8" dxfId="39" operator="equal" stopIfTrue="1">
      <formula>"Validé"</formula>
    </cfRule>
  </conditionalFormatting>
  <conditionalFormatting sqref="C6:I8">
    <cfRule type="cellIs" priority="5" dxfId="43" operator="lessThan" stopIfTrue="1">
      <formula>0.5</formula>
    </cfRule>
    <cfRule type="cellIs" priority="6" dxfId="44" operator="greaterThanOrEqual" stopIfTrue="1">
      <formula>0.5</formula>
    </cfRule>
  </conditionalFormatting>
  <conditionalFormatting sqref="C9:I9">
    <cfRule type="cellIs" priority="3" dxfId="43" operator="lessThan" stopIfTrue="1">
      <formula>0.7</formula>
    </cfRule>
    <cfRule type="cellIs" priority="4" dxfId="44" operator="greaterThanOrEqual" stopIfTrue="1">
      <formula>0.7</formula>
    </cfRule>
  </conditionalFormatting>
  <conditionalFormatting sqref="C13 C11">
    <cfRule type="cellIs" priority="1" dxfId="41" operator="equal" stopIfTrue="1">
      <formula>"Echec"</formula>
    </cfRule>
    <cfRule type="cellIs" priority="2" dxfId="39" operator="equal" stopIfTrue="1">
      <formula>"Attribution"</formula>
    </cfRule>
  </conditionalFormatting>
  <printOptions/>
  <pageMargins left="0.5905511811023623" right="0.5905511811023623" top="0.5905511811023623" bottom="0.5905511811023623" header="0.11811023622047245" footer="0.5118110236220472"/>
  <pageSetup orientation="landscape" paperSize="9" r:id="rId2"/>
  <drawing r:id="rId1"/>
</worksheet>
</file>

<file path=xl/worksheets/sheet13.xml><?xml version="1.0" encoding="utf-8"?>
<worksheet xmlns="http://schemas.openxmlformats.org/spreadsheetml/2006/main" xmlns:r="http://schemas.openxmlformats.org/officeDocument/2006/relationships">
  <dimension ref="A1:N43"/>
  <sheetViews>
    <sheetView zoomScale="125" zoomScaleNormal="125" workbookViewId="0" topLeftCell="A1">
      <selection activeCell="A1" sqref="A1"/>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4.125" style="13" customWidth="1"/>
    <col min="10" max="10" width="15.625" style="3" customWidth="1"/>
    <col min="11" max="13" width="4.875" style="3" customWidth="1"/>
    <col min="14" max="16384" width="10.75390625" style="1" customWidth="1"/>
  </cols>
  <sheetData>
    <row r="1" spans="1:14" s="137" customFormat="1" ht="13.5" thickBot="1">
      <c r="A1" s="138" t="s">
        <v>24</v>
      </c>
      <c r="B1" s="137">
        <f>IF(ISBLANK('Page de garde'!$C$8),"",'Page de garde'!$C$8)</f>
      </c>
      <c r="C1" s="137">
        <f>'Page de garde'!A1</f>
        <v>0</v>
      </c>
      <c r="I1" s="137" t="s">
        <v>38</v>
      </c>
      <c r="N1" s="173"/>
    </row>
    <row r="2" spans="1:14" ht="13.5">
      <c r="A2" s="114" t="s">
        <v>7</v>
      </c>
      <c r="B2" s="115"/>
      <c r="C2" s="115"/>
      <c r="D2" s="114" t="s">
        <v>8</v>
      </c>
      <c r="E2" s="133"/>
      <c r="F2" s="219"/>
      <c r="G2" s="114" t="s">
        <v>9</v>
      </c>
      <c r="H2" s="136"/>
      <c r="I2" s="134" t="s">
        <v>13</v>
      </c>
      <c r="J2" s="115"/>
      <c r="K2" s="115"/>
      <c r="L2" s="115"/>
      <c r="M2" s="136"/>
      <c r="N2" s="174"/>
    </row>
    <row r="3" spans="1:14" ht="13.5" customHeight="1">
      <c r="A3" s="434" t="s">
        <v>2</v>
      </c>
      <c r="B3" s="431" t="s">
        <v>10</v>
      </c>
      <c r="C3" s="431" t="s">
        <v>11</v>
      </c>
      <c r="D3" s="116" t="s">
        <v>28</v>
      </c>
      <c r="E3" s="117"/>
      <c r="F3" s="217"/>
      <c r="G3" s="431" t="s">
        <v>50</v>
      </c>
      <c r="H3" s="431" t="s">
        <v>30</v>
      </c>
      <c r="I3" s="154"/>
      <c r="J3" s="153"/>
      <c r="K3" s="139"/>
      <c r="L3" s="139"/>
      <c r="M3" s="140"/>
      <c r="N3" s="174"/>
    </row>
    <row r="4" spans="1:14" ht="13.5" customHeight="1">
      <c r="A4" s="435"/>
      <c r="B4" s="432"/>
      <c r="C4" s="432"/>
      <c r="D4" s="120" t="s">
        <v>29</v>
      </c>
      <c r="E4" s="117"/>
      <c r="F4" s="124"/>
      <c r="G4" s="432"/>
      <c r="H4" s="432"/>
      <c r="I4" s="141"/>
      <c r="J4" s="142"/>
      <c r="K4" s="142"/>
      <c r="L4" s="142"/>
      <c r="M4" s="143"/>
      <c r="N4" s="174"/>
    </row>
    <row r="5" spans="1:14" ht="26.25">
      <c r="A5" s="118" t="s">
        <v>3</v>
      </c>
      <c r="B5" s="119"/>
      <c r="C5" s="119"/>
      <c r="D5" s="120" t="s">
        <v>12</v>
      </c>
      <c r="E5" s="117"/>
      <c r="F5" s="124"/>
      <c r="G5" s="432"/>
      <c r="H5" s="432"/>
      <c r="I5" s="121"/>
      <c r="J5" s="122"/>
      <c r="K5" s="123" t="s">
        <v>12</v>
      </c>
      <c r="L5" s="123"/>
      <c r="M5" s="124"/>
      <c r="N5" s="174"/>
    </row>
    <row r="6" spans="1:14" s="16" customFormat="1" ht="13.5" customHeight="1" thickBot="1">
      <c r="A6" s="125" t="s">
        <v>4</v>
      </c>
      <c r="B6" s="126"/>
      <c r="C6" s="126"/>
      <c r="D6" s="58"/>
      <c r="E6" s="58"/>
      <c r="F6" s="218"/>
      <c r="G6" s="433"/>
      <c r="H6" s="433"/>
      <c r="I6" s="127"/>
      <c r="J6" s="128"/>
      <c r="K6" s="129">
        <f>IF(D6="","",D6)</f>
      </c>
      <c r="L6" s="129">
        <f>IF(E6="","",E6)</f>
      </c>
      <c r="M6" s="176">
        <f>IF(F6="","",F6)</f>
      </c>
      <c r="N6" s="175"/>
    </row>
    <row r="7" spans="1:13" s="16" customFormat="1" ht="15" thickBot="1">
      <c r="A7" s="96" t="s">
        <v>26</v>
      </c>
      <c r="B7" s="97"/>
      <c r="C7" s="97"/>
      <c r="D7" s="52"/>
      <c r="E7" s="52"/>
      <c r="F7" s="52"/>
      <c r="G7" s="111"/>
      <c r="H7" s="53"/>
      <c r="I7" s="307"/>
      <c r="J7" s="308"/>
      <c r="K7" s="65"/>
      <c r="L7" s="65"/>
      <c r="M7" s="65"/>
    </row>
    <row r="8" spans="1:13" ht="13.5">
      <c r="A8" s="98" t="s">
        <v>15</v>
      </c>
      <c r="B8" s="99"/>
      <c r="C8" s="100" t="s">
        <v>18</v>
      </c>
      <c r="D8" s="59"/>
      <c r="E8" s="59"/>
      <c r="F8" s="59"/>
      <c r="G8" s="92"/>
      <c r="H8" s="2"/>
      <c r="I8" s="309" t="s">
        <v>17</v>
      </c>
      <c r="J8" s="310"/>
      <c r="K8" s="66">
        <f>IF(ISBLANK(D8),"",D8)</f>
      </c>
      <c r="L8" s="66">
        <f>IF(ISBLANK(E8),"",E8)</f>
      </c>
      <c r="M8" s="66">
        <f>IF(ISBLANK(F8),"",F8)</f>
      </c>
    </row>
    <row r="9" spans="1:13" ht="13.5">
      <c r="A9" s="237" t="s">
        <v>1</v>
      </c>
      <c r="B9" s="95"/>
      <c r="C9" s="95"/>
      <c r="D9" s="61"/>
      <c r="E9" s="61"/>
      <c r="F9" s="61"/>
      <c r="G9" s="92"/>
      <c r="H9" s="2"/>
      <c r="I9" s="311" t="s">
        <v>17</v>
      </c>
      <c r="J9" s="312"/>
      <c r="K9" s="67">
        <f>IF(ISBLANK(D8),"",D8)</f>
      </c>
      <c r="L9" s="67">
        <f>IF(ISBLANK(E8),"",E8)</f>
      </c>
      <c r="M9" s="67">
        <f>IF(ISBLANK(F8),"",F8)</f>
      </c>
    </row>
    <row r="10" spans="1:13" ht="12.75" customHeight="1">
      <c r="A10" s="237"/>
      <c r="B10" s="101"/>
      <c r="C10" s="95"/>
      <c r="D10" s="61"/>
      <c r="E10" s="61"/>
      <c r="F10" s="61"/>
      <c r="G10" s="92"/>
      <c r="H10" s="2"/>
      <c r="I10" s="311" t="s">
        <v>17</v>
      </c>
      <c r="J10" s="313"/>
      <c r="K10" s="67">
        <f>IF(ISBLANK(D8),"",D8)</f>
      </c>
      <c r="L10" s="67">
        <f>IF(ISBLANK(E8),"",E8)</f>
      </c>
      <c r="M10" s="67">
        <f>IF(ISBLANK(F8),"",F8)</f>
      </c>
    </row>
    <row r="11" spans="1:13" ht="13.5">
      <c r="A11" s="237"/>
      <c r="B11" s="101"/>
      <c r="C11" s="95"/>
      <c r="D11" s="61"/>
      <c r="E11" s="61"/>
      <c r="F11" s="61"/>
      <c r="G11" s="92"/>
      <c r="H11" s="2"/>
      <c r="I11" s="311" t="s">
        <v>17</v>
      </c>
      <c r="J11" s="314"/>
      <c r="K11" s="67">
        <f>IF(ISBLANK(D8),"",D8)</f>
      </c>
      <c r="L11" s="67">
        <f>IF(ISBLANK(E8),"",E8)</f>
      </c>
      <c r="M11" s="67">
        <f>IF(ISBLANK(F8),"",F8)</f>
      </c>
    </row>
    <row r="12" spans="1:13" ht="13.5">
      <c r="A12" s="237"/>
      <c r="B12" s="101"/>
      <c r="C12" s="95"/>
      <c r="D12" s="61"/>
      <c r="E12" s="61"/>
      <c r="F12" s="61"/>
      <c r="G12" s="92"/>
      <c r="H12" s="2"/>
      <c r="I12" s="311" t="s">
        <v>17</v>
      </c>
      <c r="J12" s="314"/>
      <c r="K12" s="67">
        <f>IF(ISBLANK(D8),"",D8)</f>
      </c>
      <c r="L12" s="67">
        <f>IF(ISBLANK(E8),"",E8)</f>
      </c>
      <c r="M12" s="67">
        <f>IF(ISBLANK(F8),"",F8)</f>
      </c>
    </row>
    <row r="13" spans="1:13" ht="13.5">
      <c r="A13" s="93" t="s">
        <v>23</v>
      </c>
      <c r="B13" s="101"/>
      <c r="C13" s="95"/>
      <c r="D13" s="61"/>
      <c r="E13" s="61"/>
      <c r="F13" s="61"/>
      <c r="G13" s="92"/>
      <c r="H13" s="2"/>
      <c r="I13" s="311" t="s">
        <v>17</v>
      </c>
      <c r="J13" s="315"/>
      <c r="K13" s="67">
        <f>IF(ISBLANK(D8),"",D8)</f>
      </c>
      <c r="L13" s="67">
        <f>IF(ISBLANK(E8),"",E8)</f>
      </c>
      <c r="M13" s="67">
        <f>IF(ISBLANK(F8),"",F8)</f>
      </c>
    </row>
    <row r="14" spans="1:13" ht="14.25" thickBot="1">
      <c r="A14" s="94" t="s">
        <v>23</v>
      </c>
      <c r="B14" s="102"/>
      <c r="C14" s="103"/>
      <c r="D14" s="62"/>
      <c r="E14" s="62"/>
      <c r="F14" s="62"/>
      <c r="G14" s="92"/>
      <c r="H14" s="231"/>
      <c r="I14" s="316"/>
      <c r="J14" s="317"/>
      <c r="K14" s="68"/>
      <c r="L14" s="68"/>
      <c r="M14" s="69"/>
    </row>
    <row r="15" spans="1:13" ht="13.5">
      <c r="A15" s="98" t="s">
        <v>16</v>
      </c>
      <c r="B15" s="106"/>
      <c r="C15" s="100" t="s">
        <v>18</v>
      </c>
      <c r="D15" s="59"/>
      <c r="E15" s="59"/>
      <c r="F15" s="59"/>
      <c r="G15" s="92"/>
      <c r="H15" s="231"/>
      <c r="I15" s="309" t="s">
        <v>17</v>
      </c>
      <c r="J15" s="310"/>
      <c r="K15" s="66">
        <f>IF(OR(ISBLANK(D15),ISBLANK(D16)),"",SUM(D15:D16)/COUNT(D15:D16))</f>
      </c>
      <c r="L15" s="66">
        <f>IF(OR(ISBLANK(E15),ISBLANK(E16)),"",SUM(E15:E16)/COUNT(E15:E16))</f>
      </c>
      <c r="M15" s="66">
        <f>IF(OR(ISBLANK(F15),ISBLANK(F16)),"",SUM(F15:F16)/COUNT(F15:F16))</f>
      </c>
    </row>
    <row r="16" spans="1:13" ht="13.5">
      <c r="A16" s="93"/>
      <c r="B16" s="101"/>
      <c r="C16" s="105" t="s">
        <v>18</v>
      </c>
      <c r="D16" s="63"/>
      <c r="E16" s="63"/>
      <c r="F16" s="63"/>
      <c r="G16" s="92"/>
      <c r="H16" s="231"/>
      <c r="I16" s="311" t="s">
        <v>17</v>
      </c>
      <c r="J16" s="315"/>
      <c r="K16" s="67">
        <f>IF(OR(ISBLANK(D15),ISBLANK(D16)),"",SUM(D15:D16)/COUNT(D15:D16))</f>
      </c>
      <c r="L16" s="67">
        <f>IF(OR(ISBLANK(E15),ISBLANK(E16)),"",SUM(E15:E16)/COUNT(E15:E16))</f>
      </c>
      <c r="M16" s="67">
        <f>IF(OR(ISBLANK(F15),ISBLANK(F16)),"",SUM(F15:F16)/COUNT(F15:F16))</f>
      </c>
    </row>
    <row r="17" spans="1:13" ht="13.5">
      <c r="A17" s="93" t="s">
        <v>23</v>
      </c>
      <c r="B17" s="101"/>
      <c r="C17" s="95"/>
      <c r="D17" s="61"/>
      <c r="E17" s="61"/>
      <c r="F17" s="61"/>
      <c r="G17" s="92"/>
      <c r="H17" s="231"/>
      <c r="I17" s="311" t="s">
        <v>17</v>
      </c>
      <c r="J17" s="315"/>
      <c r="K17" s="67">
        <f>IF(OR(ISBLANK(D15),ISBLANK(D16)),"",SUM(D15:D16)/COUNT(D15:D16))</f>
      </c>
      <c r="L17" s="67">
        <f>IF(OR(ISBLANK(E15),ISBLANK(E16)),"",SUM(E15:E16)/COUNT(E15:E16))</f>
      </c>
      <c r="M17" s="67">
        <f>IF(OR(ISBLANK(F15),ISBLANK(F16)),"",SUM(F15:F16)/COUNT(F15:F16))</f>
      </c>
    </row>
    <row r="18" spans="1:13" ht="13.5">
      <c r="A18" s="93"/>
      <c r="B18" s="101"/>
      <c r="C18" s="95"/>
      <c r="D18" s="61"/>
      <c r="E18" s="61"/>
      <c r="F18" s="61"/>
      <c r="G18" s="92"/>
      <c r="H18" s="231"/>
      <c r="I18" s="311" t="s">
        <v>17</v>
      </c>
      <c r="J18" s="315"/>
      <c r="K18" s="67">
        <f>IF(OR(ISBLANK(D15),ISBLANK(D16)),"",SUM(D15:D16)/COUNT(D15:D16))</f>
      </c>
      <c r="L18" s="67">
        <f>IF(OR(ISBLANK(E15),ISBLANK(E16)),"",SUM(E15:E16)/COUNT(E15:E16))</f>
      </c>
      <c r="M18" s="67">
        <f>IF(OR(ISBLANK(F15),ISBLANK(F16)),"",SUM(F15:F16)/COUNT(F15:F16))</f>
      </c>
    </row>
    <row r="19" spans="1:13" ht="13.5">
      <c r="A19" s="93"/>
      <c r="B19" s="101"/>
      <c r="C19" s="95"/>
      <c r="D19" s="61"/>
      <c r="E19" s="61"/>
      <c r="F19" s="61"/>
      <c r="G19" s="92"/>
      <c r="H19" s="231"/>
      <c r="I19" s="311" t="s">
        <v>17</v>
      </c>
      <c r="J19" s="315"/>
      <c r="K19" s="67">
        <f>IF(OR(ISBLANK(D15),ISBLANK(D16)),"",SUM(D15:D16)/COUNT(D15:D16))</f>
      </c>
      <c r="L19" s="67">
        <f>IF(OR(ISBLANK(E15),ISBLANK(E16)),"",SUM(E15:E16)/COUNT(E15:E16))</f>
      </c>
      <c r="M19" s="67">
        <f>IF(OR(ISBLANK(F15),ISBLANK(F16)),"",SUM(F15:F16)/COUNT(F15:F16))</f>
      </c>
    </row>
    <row r="20" spans="1:13" ht="13.5">
      <c r="A20" s="93"/>
      <c r="B20" s="101"/>
      <c r="C20" s="95"/>
      <c r="D20" s="61"/>
      <c r="E20" s="61"/>
      <c r="F20" s="61"/>
      <c r="G20" s="92"/>
      <c r="H20" s="231"/>
      <c r="I20" s="311" t="s">
        <v>17</v>
      </c>
      <c r="J20" s="315"/>
      <c r="K20" s="67">
        <f>IF(OR(ISBLANK(D15),ISBLANK(D16)),"",SUM(D15:D16)/COUNT(D15:D16))</f>
      </c>
      <c r="L20" s="67">
        <f>IF(OR(ISBLANK(E15),ISBLANK(E16)),"",SUM(E15:E16)/COUNT(E15:E16))</f>
      </c>
      <c r="M20" s="67">
        <f>IF(OR(ISBLANK(F15),ISBLANK(F16)),"",SUM(F15:F16)/COUNT(F15:F16))</f>
      </c>
    </row>
    <row r="21" spans="1:13" ht="14.25" customHeight="1" thickBot="1">
      <c r="A21" s="94" t="s">
        <v>23</v>
      </c>
      <c r="B21" s="102"/>
      <c r="C21" s="103"/>
      <c r="D21" s="62"/>
      <c r="E21" s="62"/>
      <c r="F21" s="62"/>
      <c r="G21" s="92"/>
      <c r="H21" s="231"/>
      <c r="I21" s="316"/>
      <c r="J21" s="317"/>
      <c r="K21" s="68"/>
      <c r="L21" s="68"/>
      <c r="M21" s="69"/>
    </row>
    <row r="22" spans="1:13" ht="13.5">
      <c r="A22" s="98" t="s">
        <v>22</v>
      </c>
      <c r="B22" s="106"/>
      <c r="C22" s="99" t="s">
        <v>19</v>
      </c>
      <c r="D22" s="59"/>
      <c r="E22" s="59"/>
      <c r="F22" s="59"/>
      <c r="G22" s="92"/>
      <c r="H22" s="231"/>
      <c r="I22" s="309" t="s">
        <v>17</v>
      </c>
      <c r="J22" s="310"/>
      <c r="K22" s="66">
        <f>IF(OR(ISBLANK(D22),ISBLANK(D23),ISBLANK(D24)),"",SUM(D22:D24)/COUNT(D22:D24))</f>
      </c>
      <c r="L22" s="66">
        <f>IF(OR(ISBLANK(E22),ISBLANK(E23),ISBLANK(E24)),"",SUM(E22:E24)/COUNT(E22:E24))</f>
      </c>
      <c r="M22" s="66">
        <f>IF(OR(ISBLANK(F22),ISBLANK(F23),ISBLANK(F24)),"",SUM(F22:F24)/COUNT(F22:F24))</f>
      </c>
    </row>
    <row r="23" spans="1:13" ht="13.5">
      <c r="A23" s="95"/>
      <c r="B23" s="101"/>
      <c r="C23" s="107" t="s">
        <v>21</v>
      </c>
      <c r="D23" s="64"/>
      <c r="E23" s="64"/>
      <c r="F23" s="64"/>
      <c r="G23" s="92"/>
      <c r="H23" s="2"/>
      <c r="I23" s="311" t="s">
        <v>17</v>
      </c>
      <c r="J23" s="315"/>
      <c r="K23" s="67">
        <f>IF(OR(ISBLANK(D22),ISBLANK(D23),ISBLANK(D24)),"",SUM(D22:D24)/COUNT(D22:D24))</f>
      </c>
      <c r="L23" s="67">
        <f>IF(OR(ISBLANK(E22),ISBLANK(E23),ISBLANK(E24)),"",SUM(E22:E24)/3)</f>
      </c>
      <c r="M23" s="67">
        <f>IF(OR(ISBLANK(F22),ISBLANK(F23),ISBLANK(F24)),"",SUM(F22:F24)/3)</f>
      </c>
    </row>
    <row r="24" spans="1:13" ht="13.5">
      <c r="A24" s="95"/>
      <c r="B24" s="101"/>
      <c r="C24" s="105" t="s">
        <v>19</v>
      </c>
      <c r="D24" s="64"/>
      <c r="E24" s="64"/>
      <c r="F24" s="64"/>
      <c r="G24" s="92"/>
      <c r="H24" s="2"/>
      <c r="I24" s="311" t="s">
        <v>17</v>
      </c>
      <c r="J24" s="315"/>
      <c r="K24" s="67">
        <f>IF(OR(ISBLANK(D22),ISBLANK(D23),ISBLANK(D24)),"",SUM(D22:D24)/COUNT(D22:D24))</f>
      </c>
      <c r="L24" s="67">
        <f>IF(OR(ISBLANK(E22),ISBLANK(E23),ISBLANK(E24)),"",SUM(E22:E24)/3)</f>
      </c>
      <c r="M24" s="67">
        <f>IF(OR(ISBLANK(F22),ISBLANK(F23),ISBLANK(F24)),"",SUM(F22:F24)/3)</f>
      </c>
    </row>
    <row r="25" spans="1:13" ht="13.5">
      <c r="A25" s="93" t="s">
        <v>23</v>
      </c>
      <c r="B25" s="101"/>
      <c r="C25" s="95"/>
      <c r="D25" s="61"/>
      <c r="E25" s="61"/>
      <c r="F25" s="61"/>
      <c r="G25" s="92"/>
      <c r="H25" s="2"/>
      <c r="I25" s="311" t="s">
        <v>17</v>
      </c>
      <c r="J25" s="315"/>
      <c r="K25" s="67">
        <f>IF(OR(ISBLANK(D22),ISBLANK(D23),ISBLANK(D24)),"",SUM(D22:D24)/COUNT(D22:D24))</f>
      </c>
      <c r="L25" s="67">
        <f>IF(OR(ISBLANK(E22),ISBLANK(E23),ISBLANK(E24)),"",SUM(E22:E24)/COUNT(E22:E24))</f>
      </c>
      <c r="M25" s="67">
        <f>IF(OR(ISBLANK(F22),ISBLANK(F23),ISBLANK(F24)),"",SUM(F22:F24)/COUNT(F22:F24))</f>
      </c>
    </row>
    <row r="26" spans="1:13" ht="13.5">
      <c r="A26" s="93"/>
      <c r="B26" s="101"/>
      <c r="C26" s="95"/>
      <c r="D26" s="61"/>
      <c r="E26" s="61"/>
      <c r="F26" s="61"/>
      <c r="G26" s="92"/>
      <c r="H26" s="2"/>
      <c r="I26" s="311" t="s">
        <v>17</v>
      </c>
      <c r="J26" s="315"/>
      <c r="K26" s="67">
        <f>IF(OR(ISBLANK(D22),ISBLANK(D23),ISBLANK(D24)),"",SUM(D22:D24)/COUNT(D22:D24))</f>
      </c>
      <c r="L26" s="67">
        <f>IF(OR(ISBLANK(E22),ISBLANK(E23),ISBLANK(E24)),"",SUM(E22:E24)/COUNT(E22:E24))</f>
      </c>
      <c r="M26" s="67">
        <f>IF(OR(ISBLANK(F22),ISBLANK(F23),ISBLANK(F24)),"",SUM(F22:F24)/COUNT(F22:F24))</f>
      </c>
    </row>
    <row r="27" spans="1:13" ht="13.5">
      <c r="A27" s="93"/>
      <c r="B27" s="101"/>
      <c r="C27" s="95"/>
      <c r="D27" s="61"/>
      <c r="E27" s="61"/>
      <c r="F27" s="61"/>
      <c r="G27" s="92"/>
      <c r="H27" s="2"/>
      <c r="I27" s="311" t="s">
        <v>17</v>
      </c>
      <c r="J27" s="315"/>
      <c r="K27" s="67">
        <f>IF(OR(ISBLANK(D22),ISBLANK(D23),ISBLANK(D24)),"",SUM(D22:D24)/COUNT(D22:D24))</f>
      </c>
      <c r="L27" s="67">
        <f>IF(OR(ISBLANK(E22),ISBLANK(E23),ISBLANK(E24)),"",SUM(E22:E24)/COUNT(E22:E24))</f>
      </c>
      <c r="M27" s="67">
        <f>IF(OR(ISBLANK(F22),ISBLANK(F23),ISBLANK(F24)),"",SUM(F22:F24)/COUNT(F22:F24))</f>
      </c>
    </row>
    <row r="28" spans="1:13" ht="14.25" customHeight="1" thickBot="1">
      <c r="A28" s="94" t="s">
        <v>23</v>
      </c>
      <c r="B28" s="102"/>
      <c r="C28" s="103"/>
      <c r="D28" s="62"/>
      <c r="E28" s="62"/>
      <c r="F28" s="62"/>
      <c r="G28" s="92"/>
      <c r="H28" s="2"/>
      <c r="I28" s="316"/>
      <c r="J28" s="317"/>
      <c r="K28" s="68"/>
      <c r="L28" s="68"/>
      <c r="M28" s="69"/>
    </row>
    <row r="29" spans="1:13" ht="13.5">
      <c r="A29" s="98" t="s">
        <v>22</v>
      </c>
      <c r="B29" s="99"/>
      <c r="C29" s="104" t="s">
        <v>19</v>
      </c>
      <c r="D29" s="63"/>
      <c r="E29" s="63"/>
      <c r="F29" s="63"/>
      <c r="G29" s="92"/>
      <c r="H29" s="2"/>
      <c r="I29" s="309" t="s">
        <v>17</v>
      </c>
      <c r="J29" s="310"/>
      <c r="K29" s="230">
        <f>IF(OR(ISBLANK(D29),ISBLANK(D30),ISBLANK(D31),ISBLANK(D32)),"",SUM(D29:D32)/COUNT(D29:D32))</f>
      </c>
      <c r="L29" s="230">
        <f>IF(OR(ISBLANK(E29),ISBLANK(E30),ISBLANK(E31),ISBLANK(E32)),"",SUM(E29:E32)/COUNT(E29:E32))</f>
      </c>
      <c r="M29" s="230">
        <f>IF(OR(ISBLANK(F29),ISBLANK(F30),ISBLANK(F31),ISBLANK(F32)),"",SUM(F29:F32)/COUNT(F29:F32))</f>
      </c>
    </row>
    <row r="30" spans="1:13" ht="13.5">
      <c r="A30" s="95"/>
      <c r="B30" s="95"/>
      <c r="C30" s="107" t="s">
        <v>21</v>
      </c>
      <c r="D30" s="64"/>
      <c r="E30" s="64"/>
      <c r="F30" s="64"/>
      <c r="G30" s="92"/>
      <c r="H30" s="2"/>
      <c r="I30" s="311" t="s">
        <v>17</v>
      </c>
      <c r="J30" s="318"/>
      <c r="K30" s="88">
        <f>IF(OR(ISBLANK(D29),ISBLANK(D30),ISBLANK(D31),ISBLANK(D32)),"",SUM(D29:D32)/COUNT(D29:D32))</f>
      </c>
      <c r="L30" s="88">
        <f>IF(OR(ISBLANK(E29),ISBLANK(E30),ISBLANK(E31),ISBLANK(E32)),"",SUM(E29:E32)/COUNT(E29:E32))</f>
      </c>
      <c r="M30" s="88">
        <f>IF(OR(ISBLANK(F29),ISBLANK(F30),ISBLANK(F31),ISBLANK(F32)),"",SUM(F29:F32)/COUNT(F29:F32))</f>
      </c>
    </row>
    <row r="31" spans="1:13" ht="13.5">
      <c r="A31" s="95"/>
      <c r="B31" s="92"/>
      <c r="C31" s="107" t="s">
        <v>19</v>
      </c>
      <c r="D31" s="64"/>
      <c r="E31" s="64"/>
      <c r="F31" s="64"/>
      <c r="G31" s="112"/>
      <c r="H31" s="2"/>
      <c r="I31" s="311" t="s">
        <v>17</v>
      </c>
      <c r="J31" s="318"/>
      <c r="K31" s="88">
        <f>IF(OR(ISBLANK(D29),ISBLANK(D30),ISBLANK(D31),ISBLANK(D32)),"",SUM(D29:D32)/COUNT(D29:D32))</f>
      </c>
      <c r="L31" s="88">
        <f>IF(OR(ISBLANK(E29),ISBLANK(E30),ISBLANK(E31),ISBLANK(E32)),"",SUM(E29:E32)/COUNT(E29:E32))</f>
      </c>
      <c r="M31" s="88">
        <f>IF(OR(ISBLANK(F29),ISBLANK(F30),ISBLANK(F31),ISBLANK(F32)),"",SUM(F29:F32)/COUNT(F29:F32))</f>
      </c>
    </row>
    <row r="32" spans="1:13" ht="15">
      <c r="A32" s="95"/>
      <c r="B32" s="108"/>
      <c r="C32" s="105" t="s">
        <v>19</v>
      </c>
      <c r="D32" s="64"/>
      <c r="E32" s="64"/>
      <c r="F32" s="64"/>
      <c r="G32" s="92"/>
      <c r="H32" s="2"/>
      <c r="I32" s="311" t="s">
        <v>17</v>
      </c>
      <c r="J32" s="315"/>
      <c r="K32" s="67">
        <f>IF(OR(ISBLANK(D29),ISBLANK(D30),ISBLANK(D31),ISBLANK(D32)),"",SUM(D29:D32)/COUNT(D29:D32))</f>
      </c>
      <c r="L32" s="67">
        <f>IF(OR(ISBLANK(E29),ISBLANK(E30),ISBLANK(E31),ISBLANK(E32)),"",SUM(E29:E32)/COUNT(E29:E32))</f>
      </c>
      <c r="M32" s="67">
        <f>IF(OR(ISBLANK(F29),ISBLANK(F30),ISBLANK(F31),ISBLANK(F32)),"",SUM(F29:F32)/COUNT(F29:F32))</f>
      </c>
    </row>
    <row r="33" spans="1:13" ht="15">
      <c r="A33" s="95"/>
      <c r="B33" s="109"/>
      <c r="C33" s="95"/>
      <c r="D33" s="70"/>
      <c r="E33" s="70"/>
      <c r="F33" s="70"/>
      <c r="G33" s="92"/>
      <c r="H33" s="2"/>
      <c r="I33" s="311" t="s">
        <v>17</v>
      </c>
      <c r="J33" s="315"/>
      <c r="K33" s="67">
        <f>IF(OR(ISBLANK(D29),ISBLANK(D30),ISBLANK(D31),ISBLANK(D32)),"",SUM(D29:D32)/COUNT(D29:D32))</f>
      </c>
      <c r="L33" s="67">
        <f>IF(OR(ISBLANK(E29),ISBLANK(E30),ISBLANK(E31),ISBLANK(E32)),"",SUM(E29:E32)/COUNT(E29:E32))</f>
      </c>
      <c r="M33" s="67">
        <f>IF(OR(ISBLANK(F29),ISBLANK(F30),ISBLANK(F31),ISBLANK(F32)),"",SUM(F29:F32)/COUNT(F29:F32))</f>
      </c>
    </row>
    <row r="34" spans="1:13" ht="15">
      <c r="A34" s="95"/>
      <c r="B34" s="109"/>
      <c r="C34" s="95"/>
      <c r="D34" s="70"/>
      <c r="E34" s="70"/>
      <c r="F34" s="70"/>
      <c r="G34" s="92"/>
      <c r="H34" s="2"/>
      <c r="I34" s="311" t="s">
        <v>17</v>
      </c>
      <c r="J34" s="315"/>
      <c r="K34" s="67">
        <f>IF(OR(ISBLANK(D29),ISBLANK(D30),ISBLANK(D31),ISBLANK(D32)),"",SUM(D29:D32)/COUNT(D29:D32))</f>
      </c>
      <c r="L34" s="67">
        <f>IF(OR(ISBLANK(E29),ISBLANK(E30),ISBLANK(E31),ISBLANK(E32)),"",SUM(E29:E32)/COUNT(E29:E32))</f>
      </c>
      <c r="M34" s="67">
        <f>IF(OR(ISBLANK(F29),ISBLANK(F30),ISBLANK(F31),ISBLANK(F32)),"",SUM(F29:F32)/COUNT(F29:F32))</f>
      </c>
    </row>
    <row r="35" spans="1:13" ht="14.25" customHeight="1" thickBot="1">
      <c r="A35" s="94" t="s">
        <v>23</v>
      </c>
      <c r="B35" s="102"/>
      <c r="C35" s="103"/>
      <c r="D35" s="62"/>
      <c r="E35" s="62"/>
      <c r="F35" s="62"/>
      <c r="G35" s="92"/>
      <c r="H35" s="2"/>
      <c r="I35" s="316"/>
      <c r="J35" s="317"/>
      <c r="K35" s="68"/>
      <c r="L35" s="68"/>
      <c r="M35" s="69"/>
    </row>
    <row r="36" spans="1:13" ht="13.5">
      <c r="A36" s="98" t="s">
        <v>20</v>
      </c>
      <c r="B36" s="99"/>
      <c r="C36" s="100" t="s">
        <v>19</v>
      </c>
      <c r="D36" s="59"/>
      <c r="E36" s="59"/>
      <c r="F36" s="59"/>
      <c r="G36" s="92"/>
      <c r="H36" s="2"/>
      <c r="I36" s="309" t="s">
        <v>17</v>
      </c>
      <c r="J36" s="310"/>
      <c r="K36" s="230">
        <f>IF(OR(ISBLANK(D36),ISBLANK(D37),ISBLANK(D38),ISBLANK(D39),ISBLANK(D40)),"",SUM(D36:D40)/COUNT(D36:D40))</f>
      </c>
      <c r="L36" s="230">
        <f>IF(OR(ISBLANK(E36),ISBLANK(E37),ISBLANK(E38),ISBLANK(E39),ISBLANK(E40)),"",SUM(E36:E40)/COUNT(E36:E40))</f>
      </c>
      <c r="M36" s="230">
        <f>IF(OR(ISBLANK(F36),ISBLANK(F37),ISBLANK(F38),ISBLANK(F39),ISBLANK(F40)),"",SUM(F36:F40)/COUNT(F36:F40))</f>
      </c>
    </row>
    <row r="37" spans="1:13" ht="13.5">
      <c r="A37" s="95"/>
      <c r="B37" s="95"/>
      <c r="C37" s="107" t="s">
        <v>21</v>
      </c>
      <c r="D37" s="64"/>
      <c r="E37" s="64"/>
      <c r="F37" s="64"/>
      <c r="G37" s="92"/>
      <c r="H37" s="2"/>
      <c r="I37" s="311" t="s">
        <v>17</v>
      </c>
      <c r="J37" s="315"/>
      <c r="K37" s="88">
        <f>IF(OR(ISBLANK(D36),ISBLANK(D37),ISBLANK(D38),ISBLANK(D39),ISBLANK(D40)),"",SUM(D36:D40)/COUNT(D36:D40))</f>
      </c>
      <c r="L37" s="88">
        <f>IF(OR(ISBLANK(E36),ISBLANK(E37),ISBLANK(E38),ISBLANK(E39),ISBLANK(E40)),"",SUM(E36:E40)/COUNT(E36:E40))</f>
      </c>
      <c r="M37" s="88">
        <f>IF(OR(ISBLANK(F36),ISBLANK(F37),ISBLANK(F38),ISBLANK(F39),ISBLANK(F40)),"",SUM(F36:F40)/COUNT(F36:F40))</f>
      </c>
    </row>
    <row r="38" spans="1:13" ht="13.5">
      <c r="A38" s="95"/>
      <c r="B38" s="110"/>
      <c r="C38" s="107" t="s">
        <v>19</v>
      </c>
      <c r="D38" s="64"/>
      <c r="E38" s="64"/>
      <c r="F38" s="64"/>
      <c r="G38" s="92"/>
      <c r="H38" s="2"/>
      <c r="I38" s="311" t="s">
        <v>17</v>
      </c>
      <c r="J38" s="318"/>
      <c r="K38" s="88">
        <f>IF(OR(ISBLANK(D36),ISBLANK(D37),ISBLANK(D38),ISBLANK(D39),ISBLANK(D40)),"",SUM(D36:D40)/COUNT(D36:D40))</f>
      </c>
      <c r="L38" s="88">
        <f>IF(OR(ISBLANK(E36),ISBLANK(E37),ISBLANK(E38),ISBLANK(E39),ISBLANK(E40)),"",SUM(E36:E40)/COUNT(E36:E40))</f>
      </c>
      <c r="M38" s="88">
        <f>IF(OR(ISBLANK(F36),ISBLANK(F37),ISBLANK(F38),ISBLANK(F39),ISBLANK(F40)),"",SUM(F36:F40)/COUNT(F36:F40))</f>
      </c>
    </row>
    <row r="39" spans="1:13" ht="13.5">
      <c r="A39" s="95"/>
      <c r="B39" s="95"/>
      <c r="C39" s="105" t="s">
        <v>19</v>
      </c>
      <c r="D39" s="64"/>
      <c r="E39" s="64"/>
      <c r="F39" s="64"/>
      <c r="G39" s="92"/>
      <c r="H39" s="2"/>
      <c r="I39" s="311" t="s">
        <v>17</v>
      </c>
      <c r="J39" s="315"/>
      <c r="K39" s="88">
        <f>IF(OR(ISBLANK(D36),ISBLANK(D37),ISBLANK(D38),ISBLANK(D39),ISBLANK(D40)),"",SUM(D36:D40)/COUNT(D36:D40))</f>
      </c>
      <c r="L39" s="88">
        <f>IF(OR(ISBLANK(E36),ISBLANK(E37),ISBLANK(E38),ISBLANK(E39),ISBLANK(E40)),"",SUM(E36:E40)/COUNT(E36:E40))</f>
      </c>
      <c r="M39" s="88">
        <f>IF(OR(ISBLANK(F36),ISBLANK(F37),ISBLANK(F38),ISBLANK(F39),ISBLANK(F40)),"",SUM(F36:F40)/COUNT(F36:F40))</f>
      </c>
    </row>
    <row r="40" spans="1:13" ht="13.5">
      <c r="A40" s="95"/>
      <c r="B40" s="95"/>
      <c r="C40" s="105" t="s">
        <v>19</v>
      </c>
      <c r="D40" s="64"/>
      <c r="E40" s="64"/>
      <c r="F40" s="64"/>
      <c r="G40" s="92"/>
      <c r="H40" s="2"/>
      <c r="I40" s="311" t="s">
        <v>17</v>
      </c>
      <c r="J40" s="315"/>
      <c r="K40" s="67">
        <f>IF(OR(ISBLANK(D36),ISBLANK(D37),ISBLANK(D38),ISBLANK(D39),ISBLANK(D40)),"",SUM(D36:D40)/COUNT(D36:D40))</f>
      </c>
      <c r="L40" s="67">
        <f>IF(OR(ISBLANK(E36),ISBLANK(E37),ISBLANK(E38),ISBLANK(E39),ISBLANK(E40)),"",SUM(E36:E40)/COUNT(E36:E40))</f>
      </c>
      <c r="M40" s="67">
        <f>IF(OR(ISBLANK(F36),ISBLANK(F37),ISBLANK(F38),ISBLANK(F39),ISBLANK(F40)),"",SUM(F36:F40)/COUNT(F36:F40))</f>
      </c>
    </row>
    <row r="41" spans="1:13" ht="13.5">
      <c r="A41" s="95"/>
      <c r="B41" s="101"/>
      <c r="C41" s="95"/>
      <c r="D41" s="70"/>
      <c r="E41" s="70"/>
      <c r="F41" s="70"/>
      <c r="G41" s="92"/>
      <c r="H41" s="2"/>
      <c r="I41" s="311" t="s">
        <v>17</v>
      </c>
      <c r="J41" s="315"/>
      <c r="K41" s="67">
        <f>IF(OR(ISBLANK(D36),ISBLANK(D37),ISBLANK(D38),ISBLANK(D39),ISBLANK(D40)),"",SUM(D36:D40)/COUNT(D36:D40))</f>
      </c>
      <c r="L41" s="89">
        <f>IF(OR(ISBLANK(E36),ISBLANK(E37),ISBLANK(E38),ISBLANK(E39),ISBLANK(E40)),"",SUM(E36:E40)/COUNT(E36:E40))</f>
      </c>
      <c r="M41" s="89">
        <f>IF(OR(ISBLANK(F36),ISBLANK(F37),ISBLANK(F38),ISBLANK(F39),ISBLANK(F40)),"",SUM(F36:F40)/COUNT(F36:F40))</f>
      </c>
    </row>
    <row r="42" spans="1:13" ht="14.25" customHeight="1" thickBot="1">
      <c r="A42" s="94" t="s">
        <v>23</v>
      </c>
      <c r="B42" s="102"/>
      <c r="C42" s="103"/>
      <c r="D42" s="71"/>
      <c r="E42" s="71"/>
      <c r="F42" s="71"/>
      <c r="G42" s="113"/>
      <c r="H42" s="21"/>
      <c r="I42" s="316"/>
      <c r="J42" s="317"/>
      <c r="K42" s="90"/>
      <c r="L42" s="91"/>
      <c r="M42" s="90"/>
    </row>
    <row r="43" spans="1:13" ht="13.5">
      <c r="A43" s="227"/>
      <c r="B43" s="227"/>
      <c r="C43" s="227"/>
      <c r="D43" s="228"/>
      <c r="E43" s="228"/>
      <c r="F43" s="228"/>
      <c r="G43" s="227"/>
      <c r="H43" s="227"/>
      <c r="I43" s="229"/>
      <c r="J43" s="228"/>
      <c r="K43" s="228"/>
      <c r="L43" s="228"/>
      <c r="M43" s="228"/>
    </row>
  </sheetData>
  <sheetProtection sheet="1" objects="1" scenarios="1"/>
  <mergeCells count="5">
    <mergeCell ref="G3:G6"/>
    <mergeCell ref="H3:H6"/>
    <mergeCell ref="A3:A4"/>
    <mergeCell ref="B3:B4"/>
    <mergeCell ref="C3:C4"/>
  </mergeCells>
  <conditionalFormatting sqref="D22:F24 D8:F8 D15:F16 D36:F40 D29:F32">
    <cfRule type="cellIs" priority="1" dxfId="39" operator="equal" stopIfTrue="1">
      <formula>1</formula>
    </cfRule>
  </conditionalFormatting>
  <conditionalFormatting sqref="I22 I15 I8:I13">
    <cfRule type="cellIs" priority="2" dxfId="40" operator="equal" stopIfTrue="1">
      <formula>"erreur"</formula>
    </cfRule>
  </conditionalFormatting>
  <dataValidations count="1">
    <dataValidation type="whole" allowBlank="1" showInputMessage="1" showErrorMessage="1" prompt="Saisir 0 ou 1" error="Les valeurs admises sont 0 ou 1" sqref="D8:F8 D15:F16 D36:F40 D29:F32 D22:F24">
      <formula1>0</formula1>
      <formula2>1</formula2>
    </dataValidation>
  </dataValidations>
  <printOptions/>
  <pageMargins left="0.7480314960629921" right="0.7480314960629921" top="0.5905511811023623" bottom="0.7874015748031497" header="0.11811023622047245" footer="0.5118110236220472"/>
  <pageSetup orientation="landscape" paperSize="9"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31" sqref="A31"/>
    </sheetView>
  </sheetViews>
  <sheetFormatPr defaultColWidth="11.00390625" defaultRowHeight="12.75"/>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dimension ref="A3:I27"/>
  <sheetViews>
    <sheetView workbookViewId="0" topLeftCell="A16">
      <selection activeCell="C29" sqref="C29"/>
    </sheetView>
  </sheetViews>
  <sheetFormatPr defaultColWidth="11.00390625" defaultRowHeight="12.75"/>
  <cols>
    <col min="1" max="1" width="8.125" style="41" customWidth="1"/>
    <col min="2" max="2" width="4.625" style="77" customWidth="1"/>
    <col min="3" max="3" width="21.25390625" style="77" customWidth="1"/>
    <col min="4" max="4" width="14.125" style="77" customWidth="1"/>
    <col min="5" max="5" width="16.125" style="41" customWidth="1"/>
    <col min="6" max="6" width="4.75390625" style="41" bestFit="1" customWidth="1"/>
    <col min="7" max="7" width="4.625" style="41" customWidth="1"/>
    <col min="8" max="9" width="5.375" style="41" bestFit="1" customWidth="1"/>
    <col min="10" max="10" width="29.625" style="41" customWidth="1"/>
    <col min="11" max="11" width="41.375" style="41" customWidth="1"/>
    <col min="12" max="16384" width="11.00390625" style="41" customWidth="1"/>
  </cols>
  <sheetData>
    <row r="3" ht="14.25">
      <c r="A3" s="42"/>
    </row>
    <row r="4" spans="1:2" ht="14.25">
      <c r="A4" s="42"/>
      <c r="B4" s="79"/>
    </row>
    <row r="5" spans="1:2" ht="14.25">
      <c r="A5" s="42" t="s">
        <v>25</v>
      </c>
      <c r="B5" s="146" t="s">
        <v>14</v>
      </c>
    </row>
    <row r="6" spans="1:2" ht="14.25">
      <c r="A6" s="42"/>
      <c r="B6" s="77" t="s">
        <v>49</v>
      </c>
    </row>
    <row r="7" ht="12.75">
      <c r="B7" s="77" t="s">
        <v>35</v>
      </c>
    </row>
    <row r="8" spans="2:4" s="43" customFormat="1" ht="12.75">
      <c r="B8" s="77" t="s">
        <v>36</v>
      </c>
      <c r="C8" s="79"/>
      <c r="D8" s="79"/>
    </row>
    <row r="9" spans="2:8" s="43" customFormat="1" ht="12.75">
      <c r="B9" s="77"/>
      <c r="C9" s="79"/>
      <c r="D9" s="79"/>
      <c r="G9" s="82"/>
      <c r="H9" s="82"/>
    </row>
    <row r="10" spans="1:8" s="43" customFormat="1" ht="13.5">
      <c r="A10" s="43" t="s">
        <v>45</v>
      </c>
      <c r="B10" s="77"/>
      <c r="C10" s="426" t="s">
        <v>2</v>
      </c>
      <c r="D10" s="428" t="s">
        <v>10</v>
      </c>
      <c r="E10" s="428" t="s">
        <v>11</v>
      </c>
      <c r="F10" s="7" t="s">
        <v>28</v>
      </c>
      <c r="G10" s="83"/>
      <c r="H10" s="84"/>
    </row>
    <row r="11" spans="2:8" s="43" customFormat="1" ht="13.5">
      <c r="B11" s="77"/>
      <c r="C11" s="427"/>
      <c r="D11" s="429"/>
      <c r="E11" s="429"/>
      <c r="F11" s="9" t="s">
        <v>29</v>
      </c>
      <c r="G11" s="8"/>
      <c r="H11" s="55"/>
    </row>
    <row r="12" spans="2:8" s="43" customFormat="1" ht="26.25">
      <c r="B12" s="77"/>
      <c r="C12" s="5" t="s">
        <v>3</v>
      </c>
      <c r="D12" s="6"/>
      <c r="E12" s="6"/>
      <c r="F12" s="9" t="s">
        <v>12</v>
      </c>
      <c r="G12" s="8"/>
      <c r="H12" s="55"/>
    </row>
    <row r="13" spans="2:9" s="43" customFormat="1" ht="13.5" thickBot="1">
      <c r="B13" s="77"/>
      <c r="C13" s="17" t="s">
        <v>4</v>
      </c>
      <c r="D13" s="18"/>
      <c r="E13" s="18"/>
      <c r="F13" s="85">
        <v>36961</v>
      </c>
      <c r="G13" s="85">
        <v>37096</v>
      </c>
      <c r="H13" s="86">
        <v>37254</v>
      </c>
      <c r="I13" s="81"/>
    </row>
    <row r="14" spans="2:8" s="43" customFormat="1" ht="15" thickBot="1">
      <c r="B14" s="77"/>
      <c r="C14" s="54" t="s">
        <v>26</v>
      </c>
      <c r="D14" s="51"/>
      <c r="E14" s="51"/>
      <c r="F14" s="52"/>
      <c r="G14" s="52"/>
      <c r="H14" s="57"/>
    </row>
    <row r="15" spans="2:8" s="43" customFormat="1" ht="20.25">
      <c r="B15" s="77"/>
      <c r="C15" s="80" t="s">
        <v>33</v>
      </c>
      <c r="D15" s="24"/>
      <c r="E15" s="24" t="s">
        <v>34</v>
      </c>
      <c r="F15" s="87">
        <v>0</v>
      </c>
      <c r="G15" s="87">
        <v>0</v>
      </c>
      <c r="H15" s="60">
        <v>1</v>
      </c>
    </row>
    <row r="16" spans="2:4" s="43" customFormat="1" ht="12.75">
      <c r="B16" s="77"/>
      <c r="C16" s="79"/>
      <c r="D16" s="79"/>
    </row>
    <row r="17" spans="1:4" s="43" customFormat="1" ht="14.25">
      <c r="A17" s="76" t="s">
        <v>55</v>
      </c>
      <c r="B17" s="146" t="s">
        <v>32</v>
      </c>
      <c r="C17" s="79"/>
      <c r="D17" s="79"/>
    </row>
    <row r="18" spans="1:2" ht="12.75">
      <c r="A18" s="43"/>
      <c r="B18" s="77" t="s">
        <v>56</v>
      </c>
    </row>
    <row r="19" spans="1:4" s="43" customFormat="1" ht="12.75">
      <c r="A19" s="41"/>
      <c r="B19" s="79" t="s">
        <v>57</v>
      </c>
      <c r="C19" s="79"/>
      <c r="D19" s="79"/>
    </row>
    <row r="20" spans="1:4" s="43" customFormat="1" ht="12.75">
      <c r="A20" s="41"/>
      <c r="B20" s="77" t="s">
        <v>58</v>
      </c>
      <c r="C20" s="79"/>
      <c r="D20" s="79"/>
    </row>
    <row r="21" spans="2:4" s="43" customFormat="1" ht="12">
      <c r="B21" s="78"/>
      <c r="C21" s="79"/>
      <c r="D21" s="79"/>
    </row>
    <row r="23" s="43" customFormat="1" ht="12">
      <c r="D23" s="79"/>
    </row>
    <row r="24" s="43" customFormat="1" ht="12">
      <c r="D24" s="79"/>
    </row>
    <row r="25" spans="2:4" s="43" customFormat="1" ht="12">
      <c r="B25" s="79"/>
      <c r="C25" s="79"/>
      <c r="D25" s="79"/>
    </row>
    <row r="27" spans="2:4" s="43" customFormat="1" ht="12">
      <c r="B27" s="78"/>
      <c r="C27" s="79"/>
      <c r="D27" s="79"/>
    </row>
  </sheetData>
  <sheetProtection sheet="1" objects="1" scenarios="1"/>
  <mergeCells count="3">
    <mergeCell ref="C10:C11"/>
    <mergeCell ref="D10:D11"/>
    <mergeCell ref="E10:E11"/>
  </mergeCells>
  <conditionalFormatting sqref="F15:H15">
    <cfRule type="cellIs" priority="1" dxfId="39" operator="equal" stopIfTrue="1">
      <formula>1</formula>
    </cfRule>
  </conditionalFormatting>
  <dataValidations count="1">
    <dataValidation type="whole" allowBlank="1" showInputMessage="1" showErrorMessage="1" prompt="Saisir 0 ou 1" error="Les valeurs admises sont 0 ou 1" sqref="F15:H15">
      <formula1>0</formula1>
      <formula2>1</formula2>
    </dataValidation>
  </dataValidations>
  <printOptions/>
  <pageMargins left="0.787401575" right="0.787401575" top="0.984251969" bottom="0.984251969" header="0.4921259845" footer="0.4921259845"/>
  <pageSetup orientation="landscape" paperSize="9" r:id="rId1"/>
  <headerFooter alignWithMargins="0">
    <oddHeader>&amp;C&amp;"Arial,Gras"CQP Responsable d'équipe - Guide d'utilisation de la grille d'observation par le tuteur</oddHeader>
    <oddFooter>&amp;R&amp;"Arial,Normal"30/05/05</oddFooter>
  </headerFooter>
</worksheet>
</file>

<file path=xl/worksheets/sheet3.xml><?xml version="1.0" encoding="utf-8"?>
<worksheet xmlns="http://schemas.openxmlformats.org/spreadsheetml/2006/main" xmlns:r="http://schemas.openxmlformats.org/officeDocument/2006/relationships">
  <dimension ref="A1:N46"/>
  <sheetViews>
    <sheetView view="pageBreakPreview" zoomScale="60" zoomScaleNormal="75" workbookViewId="0" topLeftCell="A26">
      <selection activeCell="I9" sqref="I9:J9"/>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4.125" style="13" customWidth="1"/>
    <col min="10" max="10" width="15.75390625" style="3" customWidth="1"/>
    <col min="11" max="13" width="4.875" style="3" customWidth="1"/>
    <col min="14" max="16384" width="10.75390625" style="1" customWidth="1"/>
  </cols>
  <sheetData>
    <row r="1" spans="1:13" s="79" customFormat="1" ht="13.5" thickBot="1">
      <c r="A1" s="195" t="s">
        <v>24</v>
      </c>
      <c r="B1" s="196">
        <f>IF(ISBLANK('Page de garde'!$C$8),"",'Page de garde'!$C$8)</f>
      </c>
      <c r="C1" s="147"/>
      <c r="D1" s="147" t="str">
        <f>'Page de garde'!$C$6</f>
        <v>CQP Responsable d'équipe</v>
      </c>
      <c r="E1" s="147"/>
      <c r="F1" s="147"/>
      <c r="I1" s="147"/>
      <c r="J1" s="147"/>
      <c r="M1" s="195" t="s">
        <v>39</v>
      </c>
    </row>
    <row r="2" spans="1:14" ht="13.5">
      <c r="A2" s="22" t="s">
        <v>7</v>
      </c>
      <c r="B2" s="23"/>
      <c r="C2" s="23"/>
      <c r="D2" s="22" t="s">
        <v>8</v>
      </c>
      <c r="E2" s="131"/>
      <c r="F2" s="220"/>
      <c r="G2" s="22" t="s">
        <v>9</v>
      </c>
      <c r="H2" s="135"/>
      <c r="I2" s="132" t="s">
        <v>13</v>
      </c>
      <c r="J2" s="23"/>
      <c r="K2" s="23"/>
      <c r="L2" s="23"/>
      <c r="M2" s="135"/>
      <c r="N2" s="174"/>
    </row>
    <row r="3" spans="1:14" ht="13.5">
      <c r="A3" s="426" t="s">
        <v>2</v>
      </c>
      <c r="B3" s="428" t="s">
        <v>10</v>
      </c>
      <c r="C3" s="428" t="s">
        <v>11</v>
      </c>
      <c r="D3" s="7" t="s">
        <v>28</v>
      </c>
      <c r="E3" s="8"/>
      <c r="F3" s="12"/>
      <c r="G3" s="428" t="s">
        <v>50</v>
      </c>
      <c r="H3" s="428" t="s">
        <v>30</v>
      </c>
      <c r="I3" s="156"/>
      <c r="J3" s="157"/>
      <c r="K3" s="148"/>
      <c r="L3" s="148"/>
      <c r="M3" s="149"/>
      <c r="N3" s="174"/>
    </row>
    <row r="4" spans="1:14" ht="13.5" customHeight="1">
      <c r="A4" s="427"/>
      <c r="B4" s="429"/>
      <c r="C4" s="429"/>
      <c r="D4" s="9" t="s">
        <v>29</v>
      </c>
      <c r="E4" s="8"/>
      <c r="F4" s="12"/>
      <c r="G4" s="429"/>
      <c r="H4" s="429"/>
      <c r="I4" s="150"/>
      <c r="J4" s="151"/>
      <c r="K4" s="151"/>
      <c r="L4" s="151"/>
      <c r="M4" s="152"/>
      <c r="N4" s="174"/>
    </row>
    <row r="5" spans="1:14" ht="26.25">
      <c r="A5" s="5" t="s">
        <v>3</v>
      </c>
      <c r="B5" s="6"/>
      <c r="C5" s="6"/>
      <c r="D5" s="9" t="s">
        <v>12</v>
      </c>
      <c r="E5" s="8"/>
      <c r="F5" s="12"/>
      <c r="G5" s="429"/>
      <c r="H5" s="429"/>
      <c r="I5" s="158"/>
      <c r="J5" s="10"/>
      <c r="K5" s="11" t="s">
        <v>12</v>
      </c>
      <c r="L5" s="11"/>
      <c r="M5" s="12"/>
      <c r="N5" s="174"/>
    </row>
    <row r="6" spans="1:14" s="16" customFormat="1" ht="10.5" thickBot="1">
      <c r="A6" s="17" t="s">
        <v>4</v>
      </c>
      <c r="B6" s="18"/>
      <c r="C6" s="18"/>
      <c r="D6" s="58"/>
      <c r="E6" s="58"/>
      <c r="F6" s="221"/>
      <c r="G6" s="430"/>
      <c r="H6" s="430"/>
      <c r="I6" s="50"/>
      <c r="J6" s="19"/>
      <c r="K6" s="20">
        <f>IF(D6="","",D6)</f>
      </c>
      <c r="L6" s="20">
        <f>IF(E6="","",E6)</f>
      </c>
      <c r="M6" s="177">
        <f>IF(F6="","",F6)</f>
      </c>
      <c r="N6" s="175"/>
    </row>
    <row r="7" spans="1:13" s="16" customFormat="1" ht="29.25" thickBot="1">
      <c r="A7" s="238" t="s">
        <v>60</v>
      </c>
      <c r="B7" s="97"/>
      <c r="C7" s="97"/>
      <c r="D7" s="52"/>
      <c r="E7" s="52"/>
      <c r="F7" s="52"/>
      <c r="G7" s="111"/>
      <c r="H7" s="232"/>
      <c r="I7" s="296"/>
      <c r="J7" s="297"/>
      <c r="K7" s="172"/>
      <c r="L7" s="172"/>
      <c r="M7" s="172"/>
    </row>
    <row r="8" spans="1:13" ht="105">
      <c r="A8" s="239" t="s">
        <v>61</v>
      </c>
      <c r="B8" s="245" t="s">
        <v>268</v>
      </c>
      <c r="C8" s="246" t="s">
        <v>197</v>
      </c>
      <c r="D8" s="59"/>
      <c r="E8" s="59"/>
      <c r="F8" s="59"/>
      <c r="G8" s="92"/>
      <c r="H8" s="233"/>
      <c r="I8" s="298" t="s">
        <v>72</v>
      </c>
      <c r="J8" s="299" t="s">
        <v>82</v>
      </c>
      <c r="K8" s="66">
        <f>IF(ISBLANK(D8),"",D8)</f>
      </c>
      <c r="L8" s="66">
        <f>IF(ISBLANK(E8),"",E8)</f>
      </c>
      <c r="M8" s="66">
        <f>IF(ISBLANK(F8),"",F8)</f>
      </c>
    </row>
    <row r="9" spans="1:13" ht="81">
      <c r="A9" s="240" t="s">
        <v>19</v>
      </c>
      <c r="B9" s="243" t="s">
        <v>267</v>
      </c>
      <c r="C9" s="243" t="s">
        <v>283</v>
      </c>
      <c r="D9" s="252"/>
      <c r="E9" s="252"/>
      <c r="F9" s="252"/>
      <c r="G9" s="92"/>
      <c r="H9" s="233"/>
      <c r="I9" s="300" t="s">
        <v>73</v>
      </c>
      <c r="J9" s="319" t="s">
        <v>83</v>
      </c>
      <c r="K9" s="67">
        <f>IF(ISBLANK(D8),"",D8)</f>
      </c>
      <c r="L9" s="67">
        <f>IF(ISBLANK(E8),"",E8)</f>
      </c>
      <c r="M9" s="67">
        <f>IF(ISBLANK(F8),"",F8)</f>
      </c>
    </row>
    <row r="10" spans="1:13" ht="20.25">
      <c r="A10" s="240"/>
      <c r="B10" s="247" t="s">
        <v>195</v>
      </c>
      <c r="C10" s="243"/>
      <c r="D10" s="252"/>
      <c r="E10" s="252"/>
      <c r="F10" s="252"/>
      <c r="G10" s="92"/>
      <c r="H10" s="233"/>
      <c r="I10" s="300"/>
      <c r="J10" s="301"/>
      <c r="K10" s="253"/>
      <c r="L10" s="253"/>
      <c r="M10" s="253"/>
    </row>
    <row r="11" spans="1:13" ht="30.75" thickBot="1">
      <c r="A11" s="271"/>
      <c r="B11" s="248" t="s">
        <v>196</v>
      </c>
      <c r="C11" s="244" t="s">
        <v>319</v>
      </c>
      <c r="D11" s="71"/>
      <c r="E11" s="71"/>
      <c r="F11" s="71"/>
      <c r="G11" s="92"/>
      <c r="H11" s="233"/>
      <c r="I11" s="302"/>
      <c r="J11" s="303"/>
      <c r="K11" s="254"/>
      <c r="L11" s="255"/>
      <c r="M11" s="254"/>
    </row>
    <row r="12" spans="1:13" ht="14.25" customHeight="1" thickBot="1">
      <c r="A12" s="275" t="s">
        <v>62</v>
      </c>
      <c r="B12" s="272"/>
      <c r="C12" s="273"/>
      <c r="D12" s="274"/>
      <c r="E12" s="274"/>
      <c r="F12" s="274"/>
      <c r="G12" s="92"/>
      <c r="H12" s="233"/>
      <c r="I12" s="304"/>
      <c r="J12" s="305"/>
      <c r="K12" s="269"/>
      <c r="L12" s="270"/>
      <c r="M12" s="269"/>
    </row>
    <row r="13" spans="1:13" ht="52.5">
      <c r="A13" s="239" t="s">
        <v>63</v>
      </c>
      <c r="B13" s="249" t="s">
        <v>320</v>
      </c>
      <c r="C13" s="246" t="s">
        <v>18</v>
      </c>
      <c r="D13" s="59"/>
      <c r="E13" s="59"/>
      <c r="F13" s="59"/>
      <c r="G13" s="92"/>
      <c r="H13" s="231"/>
      <c r="I13" s="298" t="s">
        <v>74</v>
      </c>
      <c r="J13" s="299" t="s">
        <v>84</v>
      </c>
      <c r="K13" s="66">
        <f>IF(OR(ISBLANK(D13),ISBLANK(D14)),"",SUM(D13:D14)/COUNT(D13:D14))</f>
      </c>
      <c r="L13" s="66">
        <f>IF(OR(ISBLANK(E13),ISBLANK(E14)),"",SUM(E13:E14)/COUNT(E13:E14))</f>
      </c>
      <c r="M13" s="66">
        <f>IF(OR(ISBLANK(F13),ISBLANK(F14)),"",SUM(F13:F14)/COUNT(F13:F14))</f>
      </c>
    </row>
    <row r="14" spans="1:13" ht="51">
      <c r="A14" s="242"/>
      <c r="B14" s="247" t="s">
        <v>269</v>
      </c>
      <c r="C14" s="250" t="s">
        <v>198</v>
      </c>
      <c r="D14" s="63"/>
      <c r="E14" s="63"/>
      <c r="F14" s="63"/>
      <c r="G14" s="92"/>
      <c r="H14" s="231"/>
      <c r="I14" s="300" t="s">
        <v>75</v>
      </c>
      <c r="J14" s="291" t="s">
        <v>85</v>
      </c>
      <c r="K14" s="67">
        <f>IF(OR(ISBLANK(D13),ISBLANK(D14)),"",SUM(D13:D14)/COUNT(D13:D14))</f>
      </c>
      <c r="L14" s="67">
        <f>IF(OR(ISBLANK(E13),ISBLANK(E14)),"",SUM(E13:E14)/COUNT(E13:E14))</f>
      </c>
      <c r="M14" s="67">
        <f>IF(OR(ISBLANK(F13),ISBLANK(F14)),"",SUM(F13:F14)/COUNT(F13:F14))</f>
      </c>
    </row>
    <row r="15" spans="1:13" ht="20.25">
      <c r="A15" s="242" t="s">
        <v>23</v>
      </c>
      <c r="B15" s="247" t="s">
        <v>270</v>
      </c>
      <c r="C15" s="243"/>
      <c r="D15" s="252"/>
      <c r="E15" s="252"/>
      <c r="F15" s="252"/>
      <c r="G15" s="92"/>
      <c r="H15" s="231"/>
      <c r="I15" s="300" t="s">
        <v>76</v>
      </c>
      <c r="J15" s="291" t="s">
        <v>86</v>
      </c>
      <c r="K15" s="67">
        <f>IF(OR(ISBLANK(D13),ISBLANK(D14)),"",SUM(D13:D14)/COUNT(D13:D14))</f>
      </c>
      <c r="L15" s="67">
        <f>IF(OR(ISBLANK(E13),ISBLANK(E14)),"",SUM(E13:E14)/COUNT(E13:E14))</f>
      </c>
      <c r="M15" s="67">
        <f>IF(OR(ISBLANK(F13),ISBLANK(F14)),"",SUM(F13:F14)/COUNT(F13:F14))</f>
      </c>
    </row>
    <row r="16" spans="1:13" ht="14.25" customHeight="1" thickBot="1">
      <c r="A16" s="241" t="s">
        <v>23</v>
      </c>
      <c r="B16" s="248"/>
      <c r="C16" s="244"/>
      <c r="D16" s="71"/>
      <c r="E16" s="71"/>
      <c r="F16" s="71"/>
      <c r="G16" s="92"/>
      <c r="H16" s="231"/>
      <c r="I16" s="302"/>
      <c r="J16" s="292"/>
      <c r="K16" s="258"/>
      <c r="L16" s="258"/>
      <c r="M16" s="259"/>
    </row>
    <row r="17" spans="1:13" ht="52.5">
      <c r="A17" s="239" t="s">
        <v>64</v>
      </c>
      <c r="B17" s="249" t="s">
        <v>199</v>
      </c>
      <c r="C17" s="246" t="s">
        <v>200</v>
      </c>
      <c r="D17" s="59"/>
      <c r="E17" s="59"/>
      <c r="F17" s="59"/>
      <c r="G17" s="92"/>
      <c r="H17" s="231"/>
      <c r="I17" s="298" t="s">
        <v>77</v>
      </c>
      <c r="J17" s="299" t="s">
        <v>87</v>
      </c>
      <c r="K17" s="256">
        <f>IF(OR(ISBLANK(D17),ISBLANK(D18)),"",SUM(D17:D18)/COUNT(D17:D18))</f>
      </c>
      <c r="L17" s="256">
        <f>IF(OR(ISBLANK(E17),ISBLANK(E18)),"",SUM(E17:E18)/COUNT(E17:E18))</f>
      </c>
      <c r="M17" s="256">
        <f>IF(OR(ISBLANK(F17),ISBLANK(F18)),"",SUM(F17:F18)/COUNT(F17:F18))</f>
      </c>
    </row>
    <row r="18" spans="1:13" ht="51">
      <c r="A18" s="243" t="s">
        <v>193</v>
      </c>
      <c r="B18" s="247" t="s">
        <v>271</v>
      </c>
      <c r="C18" s="250" t="s">
        <v>272</v>
      </c>
      <c r="D18" s="63"/>
      <c r="E18" s="63"/>
      <c r="F18" s="63"/>
      <c r="G18" s="92"/>
      <c r="H18" s="231"/>
      <c r="I18" s="300" t="s">
        <v>78</v>
      </c>
      <c r="J18" s="291" t="s">
        <v>88</v>
      </c>
      <c r="K18" s="257">
        <f>IF(OR(ISBLANK(D17),ISBLANK(D18)),"",SUM(D17:D18)/COUNT(D17:D18))</f>
      </c>
      <c r="L18" s="257">
        <f>IF(OR(ISBLANK(E17),ISBLANK(E18)),"",SUM(E17:E18)/COUNT(E17:E18))</f>
      </c>
      <c r="M18" s="257">
        <f>IF(OR(ISBLANK(F17),ISBLANK(F18)),"",SUM(F17:F18)/COUNT(F17:F18))</f>
      </c>
    </row>
    <row r="19" spans="1:13" ht="13.5">
      <c r="A19" s="243"/>
      <c r="B19" s="247"/>
      <c r="C19" s="243"/>
      <c r="D19" s="252"/>
      <c r="E19" s="252"/>
      <c r="F19" s="252"/>
      <c r="G19" s="92"/>
      <c r="H19" s="231"/>
      <c r="I19" s="300"/>
      <c r="J19" s="291"/>
      <c r="K19" s="253"/>
      <c r="L19" s="253"/>
      <c r="M19" s="253"/>
    </row>
    <row r="20" spans="1:13" ht="14.25" customHeight="1" thickBot="1">
      <c r="A20" s="244" t="s">
        <v>23</v>
      </c>
      <c r="B20" s="248"/>
      <c r="C20" s="244"/>
      <c r="D20" s="71"/>
      <c r="E20" s="71"/>
      <c r="F20" s="71"/>
      <c r="G20" s="92"/>
      <c r="H20" s="231"/>
      <c r="I20" s="302"/>
      <c r="J20" s="292"/>
      <c r="K20" s="258"/>
      <c r="L20" s="258"/>
      <c r="M20" s="259"/>
    </row>
    <row r="21" spans="1:13" ht="51">
      <c r="A21" s="239" t="s">
        <v>65</v>
      </c>
      <c r="B21" s="245" t="s">
        <v>201</v>
      </c>
      <c r="C21" s="246" t="s">
        <v>321</v>
      </c>
      <c r="D21" s="59"/>
      <c r="E21" s="59"/>
      <c r="F21" s="59"/>
      <c r="G21" s="92"/>
      <c r="H21" s="231"/>
      <c r="I21" s="298" t="s">
        <v>79</v>
      </c>
      <c r="J21" s="299" t="s">
        <v>89</v>
      </c>
      <c r="K21" s="256">
        <f>IF(OR(ISBLANK(D21),ISBLANK(D22)),"",SUM(D21:D22)/COUNT(D21:D22))</f>
      </c>
      <c r="L21" s="256">
        <f>IF(OR(ISBLANK(E21),ISBLANK(E22)),"",SUM(E21:E22)/COUNT(E21:E22))</f>
      </c>
      <c r="M21" s="256">
        <f>IF(OR(ISBLANK(F21),ISBLANK(F22)),"",SUM(F21:F22)/COUNT(F21:F22))</f>
      </c>
    </row>
    <row r="22" spans="1:13" ht="40.5">
      <c r="A22" s="243"/>
      <c r="B22" s="243" t="s">
        <v>322</v>
      </c>
      <c r="C22" s="250" t="s">
        <v>323</v>
      </c>
      <c r="D22" s="63"/>
      <c r="E22" s="63"/>
      <c r="F22" s="63"/>
      <c r="G22" s="92"/>
      <c r="H22" s="231"/>
      <c r="I22" s="300" t="s">
        <v>80</v>
      </c>
      <c r="J22" s="291" t="s">
        <v>90</v>
      </c>
      <c r="K22" s="257">
        <f>IF(OR(ISBLANK(D21),ISBLANK(D22)),"",SUM(D21:D22)/COUNT(D21:D22))</f>
      </c>
      <c r="L22" s="257">
        <f>IF(OR(ISBLANK(E21),ISBLANK(E22)),"",SUM(E21:E22)/COUNT(E21:E22))</f>
      </c>
      <c r="M22" s="257">
        <f>IF(OR(ISBLANK(F21),ISBLANK(F22)),"",SUM(F21:F22)/COUNT(F21:F22))</f>
      </c>
    </row>
    <row r="23" spans="1:13" ht="13.5">
      <c r="A23" s="243"/>
      <c r="B23" s="251"/>
      <c r="C23" s="243"/>
      <c r="D23" s="252"/>
      <c r="E23" s="252"/>
      <c r="F23" s="252"/>
      <c r="G23" s="92"/>
      <c r="H23" s="231"/>
      <c r="I23" s="300"/>
      <c r="J23" s="291"/>
      <c r="K23" s="253"/>
      <c r="L23" s="253"/>
      <c r="M23" s="253"/>
    </row>
    <row r="24" spans="1:13" ht="14.25" customHeight="1" thickBot="1">
      <c r="A24" s="244" t="s">
        <v>23</v>
      </c>
      <c r="B24" s="248"/>
      <c r="C24" s="244"/>
      <c r="D24" s="71"/>
      <c r="E24" s="71"/>
      <c r="F24" s="71"/>
      <c r="G24" s="92"/>
      <c r="H24" s="231"/>
      <c r="I24" s="302"/>
      <c r="J24" s="292"/>
      <c r="K24" s="258"/>
      <c r="L24" s="258"/>
      <c r="M24" s="259"/>
    </row>
    <row r="25" spans="1:13" ht="39">
      <c r="A25" s="239" t="s">
        <v>67</v>
      </c>
      <c r="B25" s="245" t="s">
        <v>202</v>
      </c>
      <c r="C25" s="246" t="s">
        <v>18</v>
      </c>
      <c r="D25" s="59"/>
      <c r="E25" s="59"/>
      <c r="F25" s="59"/>
      <c r="G25" s="92"/>
      <c r="H25" s="231"/>
      <c r="I25" s="298" t="s">
        <v>75</v>
      </c>
      <c r="J25" s="299" t="s">
        <v>85</v>
      </c>
      <c r="K25" s="256">
        <f>IF(OR(ISBLANK(D25),ISBLANK(D26)),"",SUM(D25:D26)/COUNT(D25:D26))</f>
      </c>
      <c r="L25" s="256">
        <f>IF(OR(ISBLANK(E25),ISBLANK(E26)),"",SUM(E25:E26)/COUNT(E25:E26))</f>
      </c>
      <c r="M25" s="256">
        <f>IF(OR(ISBLANK(F25),ISBLANK(F26)),"",SUM(F25:F26)/COUNT(F25:F26))</f>
      </c>
    </row>
    <row r="26" spans="1:13" ht="30">
      <c r="A26" s="243"/>
      <c r="B26" s="243" t="s">
        <v>275</v>
      </c>
      <c r="C26" s="250" t="s">
        <v>324</v>
      </c>
      <c r="D26" s="63"/>
      <c r="E26" s="63"/>
      <c r="F26" s="63"/>
      <c r="G26" s="92"/>
      <c r="H26" s="231"/>
      <c r="I26" s="300" t="s">
        <v>76</v>
      </c>
      <c r="J26" s="291" t="s">
        <v>86</v>
      </c>
      <c r="K26" s="257">
        <f>IF(OR(ISBLANK(D25),ISBLANK(D26)),"",SUM(D25:D26)/COUNT(D25:D26))</f>
      </c>
      <c r="L26" s="257">
        <f>IF(OR(ISBLANK(E25),ISBLANK(E26)),"",SUM(E25:E26)/COUNT(E25:E26))</f>
      </c>
      <c r="M26" s="257">
        <f>IF(OR(ISBLANK(F25),ISBLANK(F26)),"",SUM(F25:F26)/COUNT(F25:F26))</f>
      </c>
    </row>
    <row r="27" spans="1:13" ht="51">
      <c r="A27" s="243"/>
      <c r="B27" s="320" t="s">
        <v>273</v>
      </c>
      <c r="C27" s="321" t="s">
        <v>274</v>
      </c>
      <c r="D27" s="252"/>
      <c r="E27" s="252"/>
      <c r="F27" s="252"/>
      <c r="G27" s="92"/>
      <c r="H27" s="231"/>
      <c r="I27" s="300"/>
      <c r="J27" s="291"/>
      <c r="K27" s="253"/>
      <c r="L27" s="253"/>
      <c r="M27" s="253"/>
    </row>
    <row r="28" spans="1:13" ht="14.25" customHeight="1" thickBot="1">
      <c r="A28" s="244" t="s">
        <v>23</v>
      </c>
      <c r="B28" s="248"/>
      <c r="C28" s="244"/>
      <c r="D28" s="71"/>
      <c r="E28" s="71"/>
      <c r="F28" s="71"/>
      <c r="G28" s="92"/>
      <c r="H28" s="231"/>
      <c r="I28" s="302"/>
      <c r="J28" s="292"/>
      <c r="K28" s="258"/>
      <c r="L28" s="258"/>
      <c r="M28" s="259"/>
    </row>
    <row r="29" spans="1:13" ht="15" thickBot="1">
      <c r="A29" s="276" t="s">
        <v>66</v>
      </c>
      <c r="B29" s="267"/>
      <c r="C29" s="267"/>
      <c r="D29" s="277"/>
      <c r="E29" s="277"/>
      <c r="F29" s="277"/>
      <c r="G29" s="2"/>
      <c r="H29" s="231"/>
      <c r="I29" s="293"/>
      <c r="J29" s="294"/>
      <c r="K29" s="277"/>
      <c r="L29" s="277"/>
      <c r="M29" s="277"/>
    </row>
    <row r="30" spans="1:13" ht="40.5">
      <c r="A30" s="239" t="s">
        <v>68</v>
      </c>
      <c r="B30" s="245" t="s">
        <v>277</v>
      </c>
      <c r="C30" s="246" t="s">
        <v>18</v>
      </c>
      <c r="D30" s="59"/>
      <c r="E30" s="59"/>
      <c r="F30" s="59"/>
      <c r="G30" s="92"/>
      <c r="H30" s="231"/>
      <c r="I30" s="298" t="s">
        <v>81</v>
      </c>
      <c r="J30" s="299" t="s">
        <v>91</v>
      </c>
      <c r="K30" s="256">
        <f>IF(OR(ISBLANK(D30),ISBLANK(D31)),"",SUM(D30:D31)/COUNT(D30:D31))</f>
      </c>
      <c r="L30" s="256">
        <f>IF(OR(ISBLANK(E30),ISBLANK(E31)),"",SUM(E30:E31)/COUNT(E30:E31))</f>
      </c>
      <c r="M30" s="256">
        <f>IF(OR(ISBLANK(F30),ISBLANK(F31)),"",SUM(F30:F31)/COUNT(F30:F31))</f>
      </c>
    </row>
    <row r="31" spans="1:13" ht="60.75">
      <c r="A31" s="243" t="s">
        <v>280</v>
      </c>
      <c r="B31" s="243" t="s">
        <v>278</v>
      </c>
      <c r="C31" s="250" t="s">
        <v>279</v>
      </c>
      <c r="D31" s="63"/>
      <c r="E31" s="63"/>
      <c r="F31" s="63"/>
      <c r="G31" s="92"/>
      <c r="H31" s="231"/>
      <c r="I31" s="300" t="s">
        <v>72</v>
      </c>
      <c r="J31" s="291" t="s">
        <v>82</v>
      </c>
      <c r="K31" s="257">
        <f>IF(OR(ISBLANK(D30),ISBLANK(D31)),"",SUM(D30:D31)/COUNT(D30:D31))</f>
      </c>
      <c r="L31" s="257">
        <f>IF(OR(ISBLANK(E30),ISBLANK(E31)),"",SUM(E30:E31)/COUNT(E30:E31))</f>
      </c>
      <c r="M31" s="257">
        <f>IF(OR(ISBLANK(F30),ISBLANK(F31)),"",SUM(F30:F31)/COUNT(F30:F31))</f>
      </c>
    </row>
    <row r="32" spans="1:13" ht="20.25">
      <c r="A32" s="243"/>
      <c r="B32" s="240" t="s">
        <v>203</v>
      </c>
      <c r="C32" s="243"/>
      <c r="D32" s="252"/>
      <c r="E32" s="252"/>
      <c r="F32" s="252"/>
      <c r="G32" s="92"/>
      <c r="H32" s="231"/>
      <c r="I32" s="300"/>
      <c r="J32" s="291"/>
      <c r="K32" s="253"/>
      <c r="L32" s="253"/>
      <c r="M32" s="253"/>
    </row>
    <row r="33" spans="1:13" ht="14.25" customHeight="1" thickBot="1">
      <c r="A33" s="244" t="s">
        <v>23</v>
      </c>
      <c r="B33" s="248"/>
      <c r="C33" s="244"/>
      <c r="D33" s="71"/>
      <c r="E33" s="71"/>
      <c r="F33" s="71"/>
      <c r="G33" s="92"/>
      <c r="H33" s="231"/>
      <c r="I33" s="302"/>
      <c r="J33" s="292"/>
      <c r="K33" s="258"/>
      <c r="L33" s="258"/>
      <c r="M33" s="259"/>
    </row>
    <row r="34" spans="1:13" ht="40.5">
      <c r="A34" s="239" t="s">
        <v>69</v>
      </c>
      <c r="B34" s="245" t="s">
        <v>204</v>
      </c>
      <c r="C34" s="246" t="s">
        <v>205</v>
      </c>
      <c r="D34" s="59"/>
      <c r="E34" s="59"/>
      <c r="F34" s="59"/>
      <c r="G34" s="92"/>
      <c r="H34" s="231"/>
      <c r="I34" s="298" t="s">
        <v>74</v>
      </c>
      <c r="J34" s="299" t="s">
        <v>84</v>
      </c>
      <c r="K34" s="256">
        <f>IF(OR(ISBLANK(D34),ISBLANK(D35)),"",SUM(D34:D35)/COUNT(D34:D35))</f>
      </c>
      <c r="L34" s="256">
        <f>IF(OR(ISBLANK(E34),ISBLANK(E35)),"",SUM(E34:E35)/COUNT(E34:E35))</f>
      </c>
      <c r="M34" s="256">
        <f>IF(OR(ISBLANK(F34),ISBLANK(F35)),"",SUM(F34:F35)/COUNT(F34:F35))</f>
      </c>
    </row>
    <row r="35" spans="1:13" ht="15.75">
      <c r="A35" s="243"/>
      <c r="B35" s="243"/>
      <c r="C35" s="250" t="s">
        <v>18</v>
      </c>
      <c r="D35" s="63"/>
      <c r="E35" s="63"/>
      <c r="F35" s="63"/>
      <c r="G35" s="92"/>
      <c r="H35" s="231"/>
      <c r="I35" s="300"/>
      <c r="J35" s="295"/>
      <c r="K35" s="253"/>
      <c r="L35" s="253"/>
      <c r="M35" s="253"/>
    </row>
    <row r="36" spans="1:13" ht="15.75">
      <c r="A36" s="243"/>
      <c r="B36" s="251"/>
      <c r="C36" s="243"/>
      <c r="D36" s="252"/>
      <c r="E36" s="252"/>
      <c r="F36" s="252"/>
      <c r="G36" s="92"/>
      <c r="H36" s="231"/>
      <c r="I36" s="300"/>
      <c r="J36" s="306"/>
      <c r="K36" s="253"/>
      <c r="L36" s="253"/>
      <c r="M36" s="253"/>
    </row>
    <row r="37" spans="1:13" ht="14.25" customHeight="1" thickBot="1">
      <c r="A37" s="244" t="s">
        <v>23</v>
      </c>
      <c r="B37" s="248"/>
      <c r="C37" s="244"/>
      <c r="D37" s="71"/>
      <c r="E37" s="71"/>
      <c r="F37" s="71"/>
      <c r="G37" s="92"/>
      <c r="H37" s="231"/>
      <c r="I37" s="302"/>
      <c r="J37" s="303"/>
      <c r="K37" s="254"/>
      <c r="L37" s="255"/>
      <c r="M37" s="254"/>
    </row>
    <row r="38" spans="1:13" ht="30">
      <c r="A38" s="239" t="s">
        <v>70</v>
      </c>
      <c r="B38" s="245" t="s">
        <v>325</v>
      </c>
      <c r="C38" s="246" t="s">
        <v>327</v>
      </c>
      <c r="D38" s="59"/>
      <c r="E38" s="59"/>
      <c r="F38" s="59"/>
      <c r="G38" s="92"/>
      <c r="H38" s="231"/>
      <c r="I38" s="298" t="s">
        <v>79</v>
      </c>
      <c r="J38" s="299" t="s">
        <v>89</v>
      </c>
      <c r="K38" s="256">
        <f>IF(OR(ISBLANK(D38),ISBLANK(D39)),"",SUM(D38:D39)/COUNT(D38:D39))</f>
      </c>
      <c r="L38" s="256">
        <f>IF(OR(ISBLANK(E38),ISBLANK(E39)),"",SUM(E38:E39)/COUNT(E38:E39))</f>
      </c>
      <c r="M38" s="256">
        <f>IF(OR(ISBLANK(F38),ISBLANK(F39)),"",SUM(F38:F39)/COUNT(F38:F39))</f>
      </c>
    </row>
    <row r="39" spans="1:13" ht="40.5">
      <c r="A39" s="243" t="s">
        <v>194</v>
      </c>
      <c r="B39" s="243" t="s">
        <v>326</v>
      </c>
      <c r="C39" s="250" t="s">
        <v>276</v>
      </c>
      <c r="D39" s="63"/>
      <c r="E39" s="63"/>
      <c r="F39" s="63"/>
      <c r="G39" s="92"/>
      <c r="H39" s="231"/>
      <c r="I39" s="300" t="s">
        <v>80</v>
      </c>
      <c r="J39" s="291" t="s">
        <v>90</v>
      </c>
      <c r="K39" s="257">
        <f>IF(OR(ISBLANK(D38),ISBLANK(D39)),"",SUM(D38:D39)/COUNT(D38:D39))</f>
      </c>
      <c r="L39" s="257">
        <f>IF(OR(ISBLANK(E38),ISBLANK(E39)),"",SUM(E38:E39)/COUNT(E38:E39))</f>
      </c>
      <c r="M39" s="257">
        <f>IF(OR(ISBLANK(F38),ISBLANK(F39)),"",SUM(F38:F39)/COUNT(F38:F39))</f>
      </c>
    </row>
    <row r="40" spans="1:13" ht="30">
      <c r="A40" s="243"/>
      <c r="B40" s="240" t="s">
        <v>206</v>
      </c>
      <c r="C40" s="243" t="s">
        <v>281</v>
      </c>
      <c r="D40" s="252"/>
      <c r="E40" s="252"/>
      <c r="F40" s="252"/>
      <c r="G40" s="92"/>
      <c r="H40" s="231"/>
      <c r="I40" s="300"/>
      <c r="J40" s="291"/>
      <c r="K40" s="253"/>
      <c r="L40" s="253"/>
      <c r="M40" s="253"/>
    </row>
    <row r="41" spans="1:13" ht="14.25" customHeight="1" thickBot="1">
      <c r="A41" s="244" t="s">
        <v>23</v>
      </c>
      <c r="B41" s="248"/>
      <c r="C41" s="244"/>
      <c r="D41" s="71"/>
      <c r="E41" s="71"/>
      <c r="F41" s="71"/>
      <c r="G41" s="92"/>
      <c r="H41" s="231"/>
      <c r="I41" s="302"/>
      <c r="J41" s="292"/>
      <c r="K41" s="258"/>
      <c r="L41" s="258"/>
      <c r="M41" s="259"/>
    </row>
    <row r="42" spans="1:13" ht="30">
      <c r="A42" s="239" t="s">
        <v>71</v>
      </c>
      <c r="B42" s="245" t="s">
        <v>207</v>
      </c>
      <c r="C42" s="246" t="s">
        <v>208</v>
      </c>
      <c r="D42" s="59"/>
      <c r="E42" s="59"/>
      <c r="F42" s="59"/>
      <c r="G42" s="92"/>
      <c r="H42" s="231"/>
      <c r="I42" s="298" t="s">
        <v>75</v>
      </c>
      <c r="J42" s="299" t="s">
        <v>85</v>
      </c>
      <c r="K42" s="256">
        <f>IF(OR(ISBLANK(D42),ISBLANK(D43)),"",SUM(D42:D43)/COUNT(D42:D43))</f>
      </c>
      <c r="L42" s="256">
        <f>IF(OR(ISBLANK(E42),ISBLANK(E43)),"",SUM(E42:E43)/COUNT(E42:E43))</f>
      </c>
      <c r="M42" s="256">
        <f>IF(OR(ISBLANK(F42),ISBLANK(F43)),"",SUM(F42:F43)/COUNT(F42:F43))</f>
      </c>
    </row>
    <row r="43" spans="1:13" ht="30">
      <c r="A43" s="243" t="s">
        <v>282</v>
      </c>
      <c r="B43" s="243"/>
      <c r="C43" s="250" t="s">
        <v>18</v>
      </c>
      <c r="D43" s="63"/>
      <c r="E43" s="63"/>
      <c r="F43" s="63"/>
      <c r="G43" s="92"/>
      <c r="H43" s="231"/>
      <c r="I43" s="300"/>
      <c r="J43" s="295"/>
      <c r="K43" s="253"/>
      <c r="L43" s="253"/>
      <c r="M43" s="253"/>
    </row>
    <row r="44" spans="1:13" ht="15.75">
      <c r="A44" s="243"/>
      <c r="B44" s="251"/>
      <c r="C44" s="243"/>
      <c r="D44" s="252"/>
      <c r="E44" s="252"/>
      <c r="F44" s="252"/>
      <c r="G44" s="92"/>
      <c r="H44" s="231"/>
      <c r="I44" s="300"/>
      <c r="J44" s="306"/>
      <c r="K44" s="253"/>
      <c r="L44" s="253"/>
      <c r="M44" s="253"/>
    </row>
    <row r="45" spans="1:13" ht="14.25" customHeight="1" thickBot="1">
      <c r="A45" s="244" t="s">
        <v>23</v>
      </c>
      <c r="B45" s="248"/>
      <c r="C45" s="244"/>
      <c r="D45" s="71"/>
      <c r="E45" s="71"/>
      <c r="F45" s="71"/>
      <c r="G45" s="113"/>
      <c r="H45" s="278"/>
      <c r="I45" s="302"/>
      <c r="J45" s="303"/>
      <c r="K45" s="254"/>
      <c r="L45" s="255"/>
      <c r="M45" s="254"/>
    </row>
    <row r="46" spans="7:8" ht="13.5">
      <c r="G46" s="227"/>
      <c r="H46" s="227"/>
    </row>
  </sheetData>
  <sheetProtection sheet="1" objects="1" scenarios="1"/>
  <mergeCells count="5">
    <mergeCell ref="G3:G6"/>
    <mergeCell ref="H3:H6"/>
    <mergeCell ref="A3:A4"/>
    <mergeCell ref="B3:B4"/>
    <mergeCell ref="C3:C4"/>
  </mergeCells>
  <conditionalFormatting sqref="D42:F43 D38:F39 D34:F35 D30:F31 D25:F26 D21:F22 D17:F18 D13:F14 D8:F8">
    <cfRule type="cellIs" priority="1" dxfId="39" operator="equal" stopIfTrue="1">
      <formula>1</formula>
    </cfRule>
  </conditionalFormatting>
  <conditionalFormatting sqref="I30 I25 I34:I38 I21 I17 I13 I8:I11 I42:I45">
    <cfRule type="cellIs" priority="2" dxfId="40" operator="equal" stopIfTrue="1">
      <formula>"erreur"</formula>
    </cfRule>
  </conditionalFormatting>
  <dataValidations count="1">
    <dataValidation type="whole" allowBlank="1" showInputMessage="1" showErrorMessage="1" prompt="Saisir 0 ou 1" error="Les valeurs admises sont 0 ou 1" sqref="D42:F43 D38:F39 D34:F35 D30:F31 D25:F26 D21:F22 D17:F18 D13:F14 D8:F8">
      <formula1>0</formula1>
      <formula2>1</formula2>
    </dataValidation>
  </dataValidations>
  <printOptions/>
  <pageMargins left="0.7480314960629921" right="0.7480314960629921" top="0.5905511811023623" bottom="0.7874015748031497" header="0.11811023622047245" footer="0.5118110236220472"/>
  <pageSetup horizontalDpi="300" verticalDpi="300" orientation="landscape" paperSize="9" scale="98" r:id="rId1"/>
  <headerFooter alignWithMargins="0">
    <oddHeader xml:space="preserve">&amp;C&amp;"Arial,Gras" </oddHeader>
    <oddFooter>&amp;Cpage &amp;P</oddFooter>
  </headerFooter>
  <rowBreaks count="4" manualBreakCount="4">
    <brk id="11" max="255" man="1"/>
    <brk id="20" max="255" man="1"/>
    <brk id="28" max="255" man="1"/>
    <brk id="37" max="255" man="1"/>
  </rowBreaks>
</worksheet>
</file>

<file path=xl/worksheets/sheet4.xml><?xml version="1.0" encoding="utf-8"?>
<worksheet xmlns="http://schemas.openxmlformats.org/spreadsheetml/2006/main" xmlns:r="http://schemas.openxmlformats.org/officeDocument/2006/relationships">
  <dimension ref="A1:N32"/>
  <sheetViews>
    <sheetView view="pageBreakPreview" zoomScale="60" zoomScaleNormal="75" workbookViewId="0" topLeftCell="A1">
      <selection activeCell="G24" sqref="G24"/>
    </sheetView>
  </sheetViews>
  <sheetFormatPr defaultColWidth="10.75390625" defaultRowHeight="12.75"/>
  <cols>
    <col min="1" max="1" width="23.625" style="1" customWidth="1"/>
    <col min="2" max="3" width="15.625" style="1" customWidth="1"/>
    <col min="4" max="6" width="4.875" style="3" customWidth="1"/>
    <col min="7" max="7" width="12.625" style="1" customWidth="1"/>
    <col min="8" max="8" width="12.75390625" style="1" customWidth="1"/>
    <col min="9" max="9" width="4.125" style="13" customWidth="1"/>
    <col min="10" max="10" width="15.625" style="3" customWidth="1"/>
    <col min="11" max="13" width="4.875" style="3" customWidth="1"/>
    <col min="14" max="16384" width="10.75390625" style="1" customWidth="1"/>
  </cols>
  <sheetData>
    <row r="1" spans="1:13" s="79" customFormat="1" ht="13.5" thickBot="1">
      <c r="A1" s="195" t="s">
        <v>24</v>
      </c>
      <c r="B1" s="147">
        <f>IF(ISBLANK('Page de garde'!$C$8),"",'Page de garde'!$C$8)</f>
      </c>
      <c r="C1" s="147"/>
      <c r="D1" s="147" t="str">
        <f>'Page de garde'!$C$6</f>
        <v>CQP Responsable d'équipe</v>
      </c>
      <c r="E1" s="147"/>
      <c r="F1" s="147"/>
      <c r="I1" s="147"/>
      <c r="J1" s="147"/>
      <c r="M1" s="195" t="s">
        <v>40</v>
      </c>
    </row>
    <row r="2" spans="1:14" ht="13.5">
      <c r="A2" s="22" t="s">
        <v>7</v>
      </c>
      <c r="B2" s="23"/>
      <c r="C2" s="23"/>
      <c r="D2" s="22" t="s">
        <v>8</v>
      </c>
      <c r="E2" s="131"/>
      <c r="F2" s="220"/>
      <c r="G2" s="22" t="s">
        <v>9</v>
      </c>
      <c r="H2" s="135"/>
      <c r="I2" s="132" t="s">
        <v>13</v>
      </c>
      <c r="J2" s="23"/>
      <c r="K2" s="23"/>
      <c r="L2" s="23"/>
      <c r="M2" s="135"/>
      <c r="N2" s="174"/>
    </row>
    <row r="3" spans="1:14" ht="13.5">
      <c r="A3" s="426" t="s">
        <v>2</v>
      </c>
      <c r="B3" s="428" t="s">
        <v>10</v>
      </c>
      <c r="C3" s="428" t="s">
        <v>11</v>
      </c>
      <c r="D3" s="7" t="s">
        <v>28</v>
      </c>
      <c r="E3" s="8"/>
      <c r="F3" s="12"/>
      <c r="G3" s="428" t="s">
        <v>50</v>
      </c>
      <c r="H3" s="428" t="s">
        <v>30</v>
      </c>
      <c r="I3" s="169"/>
      <c r="J3" s="170"/>
      <c r="K3" s="159"/>
      <c r="L3" s="159"/>
      <c r="M3" s="160"/>
      <c r="N3" s="174"/>
    </row>
    <row r="4" spans="1:14" ht="13.5" customHeight="1">
      <c r="A4" s="427"/>
      <c r="B4" s="429"/>
      <c r="C4" s="429"/>
      <c r="D4" s="9" t="s">
        <v>29</v>
      </c>
      <c r="E4" s="8"/>
      <c r="F4" s="12"/>
      <c r="G4" s="429"/>
      <c r="H4" s="429"/>
      <c r="I4" s="161"/>
      <c r="J4" s="162"/>
      <c r="K4" s="162"/>
      <c r="L4" s="162"/>
      <c r="M4" s="163"/>
      <c r="N4" s="174"/>
    </row>
    <row r="5" spans="1:14" ht="26.25">
      <c r="A5" s="5" t="s">
        <v>3</v>
      </c>
      <c r="B5" s="6"/>
      <c r="C5" s="6"/>
      <c r="D5" s="9" t="s">
        <v>12</v>
      </c>
      <c r="E5" s="8"/>
      <c r="F5" s="12"/>
      <c r="G5" s="429"/>
      <c r="H5" s="429"/>
      <c r="I5" s="155"/>
      <c r="J5" s="10"/>
      <c r="K5" s="164" t="s">
        <v>12</v>
      </c>
      <c r="L5" s="164"/>
      <c r="M5" s="165"/>
      <c r="N5" s="174"/>
    </row>
    <row r="6" spans="1:14" s="16" customFormat="1" ht="13.5" thickBot="1">
      <c r="A6" s="17" t="s">
        <v>4</v>
      </c>
      <c r="B6" s="18"/>
      <c r="C6" s="18"/>
      <c r="D6" s="58"/>
      <c r="E6" s="58"/>
      <c r="F6" s="221"/>
      <c r="G6" s="430"/>
      <c r="H6" s="430"/>
      <c r="I6" s="166"/>
      <c r="J6" s="167"/>
      <c r="K6" s="168">
        <f>IF(D6="","",D6)</f>
      </c>
      <c r="L6" s="168">
        <f>IF(E6="","",E6)</f>
      </c>
      <c r="M6" s="178">
        <f>IF(F6="","",F6)</f>
      </c>
      <c r="N6" s="175"/>
    </row>
    <row r="7" spans="1:13" s="16" customFormat="1" ht="29.25" thickBot="1">
      <c r="A7" s="238" t="s">
        <v>92</v>
      </c>
      <c r="B7" s="97"/>
      <c r="C7" s="97"/>
      <c r="D7" s="261"/>
      <c r="E7" s="261"/>
      <c r="F7" s="261"/>
      <c r="G7" s="111"/>
      <c r="H7" s="111"/>
      <c r="I7" s="296"/>
      <c r="J7" s="297"/>
      <c r="K7" s="130"/>
      <c r="L7" s="130"/>
      <c r="M7" s="130"/>
    </row>
    <row r="8" spans="1:13" ht="66">
      <c r="A8" s="239" t="s">
        <v>93</v>
      </c>
      <c r="B8" s="245" t="s">
        <v>286</v>
      </c>
      <c r="C8" s="246" t="s">
        <v>216</v>
      </c>
      <c r="D8" s="59"/>
      <c r="E8" s="59"/>
      <c r="F8" s="59"/>
      <c r="G8" s="92"/>
      <c r="H8" s="2"/>
      <c r="I8" s="298" t="s">
        <v>99</v>
      </c>
      <c r="J8" s="299" t="s">
        <v>105</v>
      </c>
      <c r="K8" s="256">
        <f>IF(OR(ISBLANK(D8),ISBLANK(D9)),"",SUM(D8:D9)/COUNT(D8:D9))</f>
      </c>
      <c r="L8" s="256">
        <f>IF(OR(ISBLANK(E8),ISBLANK(E9)),"",SUM(E8:E9)/COUNT(E8:E9))</f>
      </c>
      <c r="M8" s="256">
        <f>IF(OR(ISBLANK(F8),ISBLANK(F9)),"",SUM(F8:F9)/COUNT(F8:F9))</f>
      </c>
    </row>
    <row r="9" spans="1:13" ht="60.75">
      <c r="A9" s="240" t="s">
        <v>209</v>
      </c>
      <c r="B9" s="243" t="s">
        <v>287</v>
      </c>
      <c r="C9" s="250" t="s">
        <v>328</v>
      </c>
      <c r="D9" s="63"/>
      <c r="E9" s="63"/>
      <c r="F9" s="63"/>
      <c r="G9" s="92"/>
      <c r="H9" s="2"/>
      <c r="I9" s="300" t="s">
        <v>77</v>
      </c>
      <c r="J9" s="291" t="s">
        <v>87</v>
      </c>
      <c r="K9" s="257">
        <f>IF(OR(ISBLANK(D8),ISBLANK(D9)),"",SUM(D8:D9)/COUNT(D8:D9))</f>
      </c>
      <c r="L9" s="257">
        <f>IF(OR(ISBLANK(E8),ISBLANK(E9)),"",SUM(E8:E9)/COUNT(E8:E9))</f>
      </c>
      <c r="M9" s="257">
        <f>IF(OR(ISBLANK(F8),ISBLANK(F9)),"",SUM(F8:F9)/COUNT(F8:F9))</f>
      </c>
    </row>
    <row r="10" spans="1:13" ht="30">
      <c r="A10" s="240"/>
      <c r="B10" s="247" t="s">
        <v>215</v>
      </c>
      <c r="C10" s="243" t="s">
        <v>329</v>
      </c>
      <c r="D10" s="252"/>
      <c r="E10" s="252"/>
      <c r="F10" s="252"/>
      <c r="G10" s="92"/>
      <c r="H10" s="2"/>
      <c r="I10" s="300" t="s">
        <v>78</v>
      </c>
      <c r="J10" s="291" t="s">
        <v>88</v>
      </c>
      <c r="K10" s="257">
        <f>IF(OR(ISBLANK(D8),ISBLANK(D9)),"",SUM(D8:D9)/COUNT(D8:D9))</f>
      </c>
      <c r="L10" s="257">
        <f>IF(OR(ISBLANK(E8),ISBLANK(E9)),"",SUM(E8:E9)/COUNT(E8:E9))</f>
      </c>
      <c r="M10" s="257">
        <f>IF(OR(ISBLANK(F8),ISBLANK(F9)),"",SUM(F8:F9)/COUNT(F8:F9))</f>
      </c>
    </row>
    <row r="11" spans="1:13" ht="60.75">
      <c r="A11" s="240"/>
      <c r="B11" s="247" t="s">
        <v>284</v>
      </c>
      <c r="C11" s="243" t="s">
        <v>285</v>
      </c>
      <c r="D11" s="252"/>
      <c r="E11" s="252"/>
      <c r="F11" s="252"/>
      <c r="G11" s="92"/>
      <c r="H11" s="2"/>
      <c r="I11" s="300" t="s">
        <v>100</v>
      </c>
      <c r="J11" s="291" t="s">
        <v>106</v>
      </c>
      <c r="K11" s="257">
        <f>IF(OR(ISBLANK(D8),ISBLANK(D9)),"",SUM(D8:D9)/COUNT(D8:D9))</f>
      </c>
      <c r="L11" s="257">
        <f>IF(OR(ISBLANK(E8),ISBLANK(E9)),"",SUM(E8:E9)/COUNT(E8:E9))</f>
      </c>
      <c r="M11" s="257">
        <f>IF(OR(ISBLANK(F8),ISBLANK(F9)),"",SUM(F8:F9)/COUNT(F8:F9))</f>
      </c>
    </row>
    <row r="12" spans="1:13" ht="30.75" thickBot="1">
      <c r="A12" s="241" t="s">
        <v>23</v>
      </c>
      <c r="B12" s="248" t="s">
        <v>288</v>
      </c>
      <c r="C12" s="244" t="s">
        <v>289</v>
      </c>
      <c r="D12" s="71"/>
      <c r="E12" s="71"/>
      <c r="F12" s="71"/>
      <c r="G12" s="92"/>
      <c r="H12" s="231"/>
      <c r="I12" s="302"/>
      <c r="J12" s="292"/>
      <c r="K12" s="258"/>
      <c r="L12" s="258"/>
      <c r="M12" s="259"/>
    </row>
    <row r="13" spans="1:13" ht="52.5">
      <c r="A13" s="239" t="s">
        <v>94</v>
      </c>
      <c r="B13" s="249" t="s">
        <v>290</v>
      </c>
      <c r="C13" s="246" t="s">
        <v>330</v>
      </c>
      <c r="D13" s="59"/>
      <c r="E13" s="59"/>
      <c r="F13" s="59"/>
      <c r="G13" s="92"/>
      <c r="H13" s="231"/>
      <c r="I13" s="298" t="s">
        <v>101</v>
      </c>
      <c r="J13" s="299" t="s">
        <v>107</v>
      </c>
      <c r="K13" s="256">
        <f>IF(OR(ISBLANK(D13),ISBLANK(D14)),"",SUM(D13:D14)/COUNT(D13:D14))</f>
      </c>
      <c r="L13" s="256">
        <f>IF(OR(ISBLANK(E13),ISBLANK(E14)),"",SUM(E13:E14)/COUNT(E13:E14))</f>
      </c>
      <c r="M13" s="256">
        <f>IF(OR(ISBLANK(F13),ISBLANK(F14)),"",SUM(F13:F14)/COUNT(F13:F14))</f>
      </c>
    </row>
    <row r="14" spans="1:13" ht="40.5">
      <c r="A14" s="242" t="s">
        <v>210</v>
      </c>
      <c r="B14" s="247" t="s">
        <v>217</v>
      </c>
      <c r="C14" s="250" t="s">
        <v>331</v>
      </c>
      <c r="D14" s="63"/>
      <c r="E14" s="63"/>
      <c r="F14" s="63"/>
      <c r="G14" s="92"/>
      <c r="H14" s="231"/>
      <c r="I14" s="300" t="s">
        <v>102</v>
      </c>
      <c r="J14" s="291" t="s">
        <v>108</v>
      </c>
      <c r="K14" s="257">
        <f>IF(OR(ISBLANK(D13),ISBLANK(D14)),"",SUM(D13:D14)/COUNT(D13:D14))</f>
      </c>
      <c r="L14" s="257">
        <f>IF(OR(ISBLANK(E13),ISBLANK(E14)),"",SUM(E13:E14)/COUNT(E13:E14))</f>
      </c>
      <c r="M14" s="257">
        <f>IF(OR(ISBLANK(F13),ISBLANK(F14)),"",SUM(F13:F14)/COUNT(F13:F14))</f>
      </c>
    </row>
    <row r="15" spans="1:13" ht="71.25">
      <c r="A15" s="242" t="s">
        <v>211</v>
      </c>
      <c r="B15" s="247" t="s">
        <v>291</v>
      </c>
      <c r="C15" s="243" t="s">
        <v>292</v>
      </c>
      <c r="D15" s="252"/>
      <c r="E15" s="252"/>
      <c r="F15" s="252"/>
      <c r="G15" s="92"/>
      <c r="H15" s="231"/>
      <c r="I15" s="300" t="s">
        <v>103</v>
      </c>
      <c r="J15" s="291" t="s">
        <v>109</v>
      </c>
      <c r="K15" s="257">
        <f>IF(OR(ISBLANK(D13),ISBLANK(D14)),"",SUM(D13:D14)/COUNT(D13:D14))</f>
      </c>
      <c r="L15" s="257">
        <f>IF(OR(ISBLANK(E13),ISBLANK(E14)),"",SUM(E13:E14)/COUNT(E13:E14))</f>
      </c>
      <c r="M15" s="257">
        <f>IF(OR(ISBLANK(F13),ISBLANK(F14)),"",SUM(F13:F14)/COUNT(F13:F14))</f>
      </c>
    </row>
    <row r="16" spans="1:13" ht="14.25" customHeight="1" thickBot="1">
      <c r="A16" s="241" t="s">
        <v>23</v>
      </c>
      <c r="B16" s="248"/>
      <c r="C16" s="244"/>
      <c r="D16" s="71"/>
      <c r="E16" s="71"/>
      <c r="F16" s="71"/>
      <c r="G16" s="92"/>
      <c r="H16" s="231"/>
      <c r="I16" s="302"/>
      <c r="J16" s="292"/>
      <c r="K16" s="258"/>
      <c r="L16" s="258"/>
      <c r="M16" s="259"/>
    </row>
    <row r="17" spans="1:13" ht="40.5">
      <c r="A17" s="239" t="s">
        <v>95</v>
      </c>
      <c r="B17" s="249" t="s">
        <v>293</v>
      </c>
      <c r="C17" s="246" t="s">
        <v>218</v>
      </c>
      <c r="D17" s="59"/>
      <c r="E17" s="59"/>
      <c r="F17" s="59"/>
      <c r="G17" s="92"/>
      <c r="H17" s="231"/>
      <c r="I17" s="298" t="s">
        <v>104</v>
      </c>
      <c r="J17" s="299" t="s">
        <v>110</v>
      </c>
      <c r="K17" s="256">
        <f>IF(OR(ISBLANK(D17),ISBLANK(D18)),"",SUM(D17:D18)/COUNT(D17:D18))</f>
      </c>
      <c r="L17" s="256">
        <f>IF(OR(ISBLANK(E17),ISBLANK(E18)),"",SUM(E17:E18)/COUNT(E17:E18))</f>
      </c>
      <c r="M17" s="256">
        <f>IF(OR(ISBLANK(F17),ISBLANK(F18)),"",SUM(F17:F18)/COUNT(F17:F18))</f>
      </c>
    </row>
    <row r="18" spans="1:13" ht="20.25">
      <c r="A18" s="243" t="s">
        <v>212</v>
      </c>
      <c r="B18" s="247" t="s">
        <v>219</v>
      </c>
      <c r="C18" s="250" t="s">
        <v>18</v>
      </c>
      <c r="D18" s="63"/>
      <c r="E18" s="63"/>
      <c r="F18" s="63"/>
      <c r="G18" s="92"/>
      <c r="H18" s="231"/>
      <c r="I18" s="300"/>
      <c r="J18" s="295"/>
      <c r="K18" s="253"/>
      <c r="L18" s="253"/>
      <c r="M18" s="253"/>
    </row>
    <row r="19" spans="1:13" ht="20.25">
      <c r="A19" s="243"/>
      <c r="B19" s="247" t="s">
        <v>220</v>
      </c>
      <c r="C19" s="243"/>
      <c r="D19" s="252"/>
      <c r="E19" s="252"/>
      <c r="F19" s="252"/>
      <c r="G19" s="92"/>
      <c r="H19" s="231"/>
      <c r="I19" s="300"/>
      <c r="J19" s="306"/>
      <c r="K19" s="253"/>
      <c r="L19" s="253"/>
      <c r="M19" s="253"/>
    </row>
    <row r="20" spans="1:13" ht="30.75" thickBot="1">
      <c r="A20" s="244" t="s">
        <v>23</v>
      </c>
      <c r="B20" s="248" t="s">
        <v>221</v>
      </c>
      <c r="C20" s="244"/>
      <c r="D20" s="71"/>
      <c r="E20" s="71"/>
      <c r="F20" s="71"/>
      <c r="G20" s="92"/>
      <c r="H20" s="231"/>
      <c r="I20" s="302"/>
      <c r="J20" s="303"/>
      <c r="K20" s="254"/>
      <c r="L20" s="255"/>
      <c r="M20" s="254"/>
    </row>
    <row r="21" spans="1:13" ht="26.25">
      <c r="A21" s="239" t="s">
        <v>96</v>
      </c>
      <c r="B21" s="245" t="s">
        <v>222</v>
      </c>
      <c r="C21" s="246" t="s">
        <v>223</v>
      </c>
      <c r="D21" s="59"/>
      <c r="E21" s="59"/>
      <c r="F21" s="59"/>
      <c r="G21" s="92"/>
      <c r="H21" s="231"/>
      <c r="I21" s="298" t="s">
        <v>75</v>
      </c>
      <c r="J21" s="299" t="s">
        <v>85</v>
      </c>
      <c r="K21" s="256">
        <f>IF(OR(ISBLANK(D21),ISBLANK(D22)),"",SUM(D21:D22)/COUNT(D21:D22))</f>
      </c>
      <c r="L21" s="256">
        <f>IF(OR(ISBLANK(E21),ISBLANK(E22)),"",SUM(E21:E22)/COUNT(E21:E22))</f>
      </c>
      <c r="M21" s="256">
        <f>IF(OR(ISBLANK(F21),ISBLANK(F22)),"",SUM(F21:F22)/COUNT(F21:F22))</f>
      </c>
    </row>
    <row r="22" spans="1:13" ht="40.5">
      <c r="A22" s="243" t="s">
        <v>213</v>
      </c>
      <c r="B22" s="243" t="s">
        <v>224</v>
      </c>
      <c r="C22" s="250" t="s">
        <v>294</v>
      </c>
      <c r="D22" s="63"/>
      <c r="E22" s="63"/>
      <c r="F22" s="63"/>
      <c r="G22" s="92"/>
      <c r="H22" s="231"/>
      <c r="I22" s="300"/>
      <c r="J22" s="295"/>
      <c r="K22" s="253"/>
      <c r="L22" s="253"/>
      <c r="M22" s="253"/>
    </row>
    <row r="23" spans="1:13" ht="21">
      <c r="A23" s="243"/>
      <c r="B23" s="240" t="s">
        <v>225</v>
      </c>
      <c r="C23" s="243"/>
      <c r="D23" s="252"/>
      <c r="E23" s="252"/>
      <c r="F23" s="252"/>
      <c r="G23" s="92"/>
      <c r="H23" s="231"/>
      <c r="I23" s="300"/>
      <c r="J23" s="306"/>
      <c r="K23" s="253"/>
      <c r="L23" s="253"/>
      <c r="M23" s="253"/>
    </row>
    <row r="24" spans="1:13" ht="51" thickBot="1">
      <c r="A24" s="244" t="s">
        <v>23</v>
      </c>
      <c r="B24" s="283" t="s">
        <v>226</v>
      </c>
      <c r="C24" s="244" t="s">
        <v>332</v>
      </c>
      <c r="D24" s="71"/>
      <c r="E24" s="71"/>
      <c r="F24" s="71"/>
      <c r="G24" s="92"/>
      <c r="H24" s="231"/>
      <c r="I24" s="302"/>
      <c r="J24" s="303"/>
      <c r="K24" s="254"/>
      <c r="L24" s="255"/>
      <c r="M24" s="254"/>
    </row>
    <row r="25" spans="1:13" ht="40.5">
      <c r="A25" s="239" t="s">
        <v>97</v>
      </c>
      <c r="B25" s="284" t="s">
        <v>227</v>
      </c>
      <c r="C25" s="246" t="s">
        <v>233</v>
      </c>
      <c r="D25" s="59"/>
      <c r="E25" s="59"/>
      <c r="F25" s="59"/>
      <c r="G25" s="92"/>
      <c r="H25" s="231"/>
      <c r="I25" s="298" t="s">
        <v>81</v>
      </c>
      <c r="J25" s="299" t="s">
        <v>91</v>
      </c>
      <c r="K25" s="256">
        <f>IF(OR(ISBLANK(D25),ISBLANK(D26)),"",SUM(D25:D26)/COUNT(D25:D26))</f>
      </c>
      <c r="L25" s="256">
        <f>IF(OR(ISBLANK(E25),ISBLANK(E26)),"",SUM(E25:E26)/COUNT(E25:E26))</f>
      </c>
      <c r="M25" s="256">
        <f>IF(OR(ISBLANK(F25),ISBLANK(F26)),"",SUM(F25:F26)/COUNT(F25:F26))</f>
      </c>
    </row>
    <row r="26" spans="1:13" ht="51.75">
      <c r="A26" s="243" t="s">
        <v>214</v>
      </c>
      <c r="B26" s="286" t="s">
        <v>296</v>
      </c>
      <c r="C26" s="250" t="s">
        <v>18</v>
      </c>
      <c r="D26" s="63"/>
      <c r="E26" s="63"/>
      <c r="F26" s="63"/>
      <c r="G26" s="92"/>
      <c r="H26" s="2"/>
      <c r="I26" s="300"/>
      <c r="J26" s="295"/>
      <c r="K26" s="253"/>
      <c r="L26" s="253"/>
      <c r="M26" s="253"/>
    </row>
    <row r="27" spans="1:13" ht="42">
      <c r="A27" s="243"/>
      <c r="B27" s="286" t="s">
        <v>295</v>
      </c>
      <c r="C27" s="243"/>
      <c r="D27" s="252"/>
      <c r="E27" s="252"/>
      <c r="F27" s="252"/>
      <c r="G27" s="92"/>
      <c r="H27" s="2"/>
      <c r="I27" s="300"/>
      <c r="J27" s="306"/>
      <c r="K27" s="253"/>
      <c r="L27" s="253"/>
      <c r="M27" s="253"/>
    </row>
    <row r="28" spans="1:13" ht="30.75" thickBot="1">
      <c r="A28" s="244" t="s">
        <v>23</v>
      </c>
      <c r="B28" s="283" t="s">
        <v>333</v>
      </c>
      <c r="C28" s="244" t="s">
        <v>334</v>
      </c>
      <c r="D28" s="71"/>
      <c r="E28" s="71"/>
      <c r="F28" s="71"/>
      <c r="G28" s="113"/>
      <c r="H28" s="21"/>
      <c r="I28" s="302"/>
      <c r="J28" s="303"/>
      <c r="K28" s="254"/>
      <c r="L28" s="255"/>
      <c r="M28" s="254"/>
    </row>
    <row r="29" spans="1:13" ht="52.5">
      <c r="A29" s="239" t="s">
        <v>98</v>
      </c>
      <c r="B29" s="284" t="s">
        <v>231</v>
      </c>
      <c r="C29" s="246" t="s">
        <v>228</v>
      </c>
      <c r="D29" s="59"/>
      <c r="E29" s="59"/>
      <c r="F29" s="59"/>
      <c r="G29" s="92"/>
      <c r="H29" s="231"/>
      <c r="I29" s="298" t="s">
        <v>72</v>
      </c>
      <c r="J29" s="299" t="s">
        <v>82</v>
      </c>
      <c r="K29" s="256">
        <f>IF(OR(ISBLANK(D29),ISBLANK(D30)),"",SUM(D29:D30)/COUNT(D29:D30))</f>
      </c>
      <c r="L29" s="256">
        <f>IF(OR(ISBLANK(E29),ISBLANK(E30)),"",SUM(E29:E30)/COUNT(E29:E30))</f>
      </c>
      <c r="M29" s="256">
        <f>IF(OR(ISBLANK(F29),ISBLANK(F30)),"",SUM(F29:F30)/COUNT(F29:F30))</f>
      </c>
    </row>
    <row r="30" spans="1:13" ht="30">
      <c r="A30" s="243"/>
      <c r="B30" s="242" t="s">
        <v>229</v>
      </c>
      <c r="C30" s="250" t="s">
        <v>18</v>
      </c>
      <c r="D30" s="63"/>
      <c r="E30" s="63"/>
      <c r="F30" s="63"/>
      <c r="G30" s="92"/>
      <c r="H30" s="2"/>
      <c r="I30" s="300"/>
      <c r="J30" s="295"/>
      <c r="K30" s="253"/>
      <c r="L30" s="253"/>
      <c r="M30" s="253"/>
    </row>
    <row r="31" spans="1:13" ht="20.25">
      <c r="A31" s="243"/>
      <c r="B31" s="242" t="s">
        <v>230</v>
      </c>
      <c r="C31" s="243"/>
      <c r="D31" s="252"/>
      <c r="E31" s="252"/>
      <c r="F31" s="252"/>
      <c r="G31" s="92"/>
      <c r="H31" s="2"/>
      <c r="I31" s="300"/>
      <c r="J31" s="306"/>
      <c r="K31" s="253"/>
      <c r="L31" s="253"/>
      <c r="M31" s="253"/>
    </row>
    <row r="32" spans="1:13" ht="21" thickBot="1">
      <c r="A32" s="244" t="s">
        <v>23</v>
      </c>
      <c r="B32" s="283" t="s">
        <v>232</v>
      </c>
      <c r="C32" s="244"/>
      <c r="D32" s="71"/>
      <c r="E32" s="71"/>
      <c r="F32" s="71"/>
      <c r="G32" s="113"/>
      <c r="H32" s="21"/>
      <c r="I32" s="302"/>
      <c r="J32" s="303"/>
      <c r="K32" s="254"/>
      <c r="L32" s="255"/>
      <c r="M32" s="254"/>
    </row>
  </sheetData>
  <sheetProtection sheet="1" objects="1" scenarios="1"/>
  <mergeCells count="5">
    <mergeCell ref="G3:G6"/>
    <mergeCell ref="H3:H6"/>
    <mergeCell ref="A3:A4"/>
    <mergeCell ref="B3:B4"/>
    <mergeCell ref="C3:C4"/>
  </mergeCells>
  <conditionalFormatting sqref="D25:F26 D17:F18 D13:F14 D8:F9 D29:F30 D21:F22">
    <cfRule type="cellIs" priority="1" dxfId="39" operator="equal" stopIfTrue="1">
      <formula>1</formula>
    </cfRule>
  </conditionalFormatting>
  <conditionalFormatting sqref="I13 I8 I17:I32">
    <cfRule type="cellIs" priority="2" dxfId="40" operator="equal" stopIfTrue="1">
      <formula>"erreur"</formula>
    </cfRule>
  </conditionalFormatting>
  <dataValidations count="1">
    <dataValidation type="whole" allowBlank="1" showInputMessage="1" showErrorMessage="1" prompt="Saisir 0 ou 1" error="Les valeurs admises sont 0 ou 1" sqref="D25:F26 D17:F18 D29:F30 D13:F14 D8:F9 D21:F22">
      <formula1>0</formula1>
      <formula2>1</formula2>
    </dataValidation>
  </dataValidations>
  <printOptions/>
  <pageMargins left="0.7480314960629921" right="0.7480314960629921" top="0.5905511811023623" bottom="0.7874015748031497" header="0.5118110236220472" footer="0.5118110236220472"/>
  <pageSetup horizontalDpi="300" verticalDpi="300" orientation="landscape" paperSize="9" scale="95" r:id="rId1"/>
  <headerFooter alignWithMargins="0">
    <oddFooter>&amp;Cpage &amp;P</oddFooter>
  </headerFooter>
  <rowBreaks count="1" manualBreakCount="1">
    <brk id="24" max="255" man="1"/>
  </rowBreaks>
</worksheet>
</file>

<file path=xl/worksheets/sheet5.xml><?xml version="1.0" encoding="utf-8"?>
<worksheet xmlns="http://schemas.openxmlformats.org/spreadsheetml/2006/main" xmlns:r="http://schemas.openxmlformats.org/officeDocument/2006/relationships">
  <dimension ref="A1:N38"/>
  <sheetViews>
    <sheetView view="pageBreakPreview" zoomScale="60" zoomScaleNormal="75" workbookViewId="0" topLeftCell="A26">
      <selection activeCell="H15" sqref="H15"/>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4.125" style="13" customWidth="1"/>
    <col min="10" max="10" width="15.50390625" style="3" customWidth="1"/>
    <col min="11" max="13" width="4.875" style="3" customWidth="1"/>
    <col min="14" max="16384" width="10.75390625" style="1" customWidth="1"/>
  </cols>
  <sheetData>
    <row r="1" spans="1:13" s="79" customFormat="1" ht="13.5" thickBot="1">
      <c r="A1" s="195" t="s">
        <v>24</v>
      </c>
      <c r="B1" s="147">
        <f>IF(ISBLANK('Page de garde'!$C$8),"",'Page de garde'!$C$8)</f>
      </c>
      <c r="C1" s="147"/>
      <c r="D1" s="147" t="str">
        <f>'Page de garde'!$C$6</f>
        <v>CQP Responsable d'équipe</v>
      </c>
      <c r="E1" s="147"/>
      <c r="F1" s="147"/>
      <c r="I1" s="147"/>
      <c r="M1" s="195" t="s">
        <v>41</v>
      </c>
    </row>
    <row r="2" spans="1:14" ht="13.5">
      <c r="A2" s="22" t="s">
        <v>7</v>
      </c>
      <c r="B2" s="23"/>
      <c r="C2" s="23"/>
      <c r="D2" s="22" t="s">
        <v>8</v>
      </c>
      <c r="E2" s="131"/>
      <c r="F2" s="220"/>
      <c r="G2" s="22" t="s">
        <v>9</v>
      </c>
      <c r="H2" s="135"/>
      <c r="I2" s="132" t="s">
        <v>13</v>
      </c>
      <c r="J2" s="23"/>
      <c r="K2" s="23"/>
      <c r="L2" s="23"/>
      <c r="M2" s="135"/>
      <c r="N2" s="174"/>
    </row>
    <row r="3" spans="1:14" ht="13.5">
      <c r="A3" s="426" t="s">
        <v>2</v>
      </c>
      <c r="B3" s="428" t="s">
        <v>10</v>
      </c>
      <c r="C3" s="428" t="s">
        <v>11</v>
      </c>
      <c r="D3" s="7" t="s">
        <v>28</v>
      </c>
      <c r="E3" s="8"/>
      <c r="F3" s="12"/>
      <c r="G3" s="428" t="s">
        <v>50</v>
      </c>
      <c r="H3" s="428" t="s">
        <v>30</v>
      </c>
      <c r="I3" s="169"/>
      <c r="J3" s="170"/>
      <c r="K3" s="148"/>
      <c r="L3" s="148"/>
      <c r="M3" s="149"/>
      <c r="N3" s="174"/>
    </row>
    <row r="4" spans="1:14" ht="13.5" customHeight="1">
      <c r="A4" s="427"/>
      <c r="B4" s="429"/>
      <c r="C4" s="429"/>
      <c r="D4" s="9" t="s">
        <v>29</v>
      </c>
      <c r="E4" s="8"/>
      <c r="F4" s="12"/>
      <c r="G4" s="429"/>
      <c r="H4" s="429"/>
      <c r="I4" s="150"/>
      <c r="J4" s="151"/>
      <c r="K4" s="151"/>
      <c r="L4" s="151"/>
      <c r="M4" s="152"/>
      <c r="N4" s="174"/>
    </row>
    <row r="5" spans="1:14" ht="26.25">
      <c r="A5" s="5" t="s">
        <v>3</v>
      </c>
      <c r="B5" s="6"/>
      <c r="C5" s="6"/>
      <c r="D5" s="9" t="s">
        <v>12</v>
      </c>
      <c r="E5" s="8"/>
      <c r="F5" s="12"/>
      <c r="G5" s="429"/>
      <c r="H5" s="429"/>
      <c r="I5" s="171"/>
      <c r="J5" s="10"/>
      <c r="K5" s="11" t="s">
        <v>12</v>
      </c>
      <c r="L5" s="11"/>
      <c r="M5" s="12"/>
      <c r="N5" s="174"/>
    </row>
    <row r="6" spans="1:14" s="16" customFormat="1" ht="10.5" thickBot="1">
      <c r="A6" s="17" t="s">
        <v>4</v>
      </c>
      <c r="B6" s="18"/>
      <c r="C6" s="18"/>
      <c r="D6" s="58"/>
      <c r="E6" s="58"/>
      <c r="F6" s="221"/>
      <c r="G6" s="430"/>
      <c r="H6" s="430"/>
      <c r="I6" s="50"/>
      <c r="J6" s="19"/>
      <c r="K6" s="129">
        <f>IF(D6="","",D6)</f>
      </c>
      <c r="L6" s="129">
        <f>IF(E6="","",E6)</f>
      </c>
      <c r="M6" s="176">
        <f>IF(F6="","",F6)</f>
      </c>
      <c r="N6" s="175"/>
    </row>
    <row r="7" spans="1:13" s="16" customFormat="1" ht="29.25" thickBot="1">
      <c r="A7" s="238" t="s">
        <v>111</v>
      </c>
      <c r="B7" s="97"/>
      <c r="C7" s="97"/>
      <c r="D7" s="261"/>
      <c r="E7" s="261"/>
      <c r="F7" s="261"/>
      <c r="G7" s="111"/>
      <c r="H7" s="111"/>
      <c r="I7" s="296"/>
      <c r="J7" s="297"/>
      <c r="K7" s="130"/>
      <c r="L7" s="130"/>
      <c r="M7" s="130"/>
    </row>
    <row r="8" spans="1:13" ht="39">
      <c r="A8" s="239" t="s">
        <v>112</v>
      </c>
      <c r="B8" s="245" t="s">
        <v>234</v>
      </c>
      <c r="C8" s="246" t="s">
        <v>235</v>
      </c>
      <c r="D8" s="59"/>
      <c r="E8" s="59"/>
      <c r="F8" s="59"/>
      <c r="G8" s="92"/>
      <c r="H8" s="2"/>
      <c r="I8" s="300" t="s">
        <v>103</v>
      </c>
      <c r="J8" s="291" t="s">
        <v>109</v>
      </c>
      <c r="K8" s="256">
        <f>IF(OR(ISBLANK(D8),ISBLANK(D9)),"",SUM(D8:D9)/COUNT(D8:D9))</f>
      </c>
      <c r="L8" s="256">
        <f>IF(OR(ISBLANK(E8),ISBLANK(E9)),"",SUM(E8:E9)/COUNT(E8:E9))</f>
      </c>
      <c r="M8" s="256">
        <f>IF(OR(ISBLANK(F8),ISBLANK(F9)),"",SUM(F8:F9)/COUNT(F8:F9))</f>
      </c>
    </row>
    <row r="9" spans="1:13" ht="40.5">
      <c r="A9" s="251"/>
      <c r="B9" s="243" t="s">
        <v>237</v>
      </c>
      <c r="C9" s="250" t="s">
        <v>236</v>
      </c>
      <c r="D9" s="63"/>
      <c r="E9" s="63"/>
      <c r="F9" s="63"/>
      <c r="G9" s="92"/>
      <c r="H9" s="2"/>
      <c r="I9" s="300" t="s">
        <v>119</v>
      </c>
      <c r="J9" s="291" t="s">
        <v>129</v>
      </c>
      <c r="K9" s="257">
        <f>IF(OR(ISBLANK(D8),ISBLANK(D9)),"",SUM(D8:D9)/COUNT(D8:D9))</f>
      </c>
      <c r="L9" s="257">
        <f>IF(OR(ISBLANK(E8),ISBLANK(E9)),"",SUM(E8:E9)/COUNT(E8:E9))</f>
      </c>
      <c r="M9" s="257">
        <f>IF(OR(ISBLANK(F8),ISBLANK(F9)),"",SUM(F8:F9)/COUNT(F8:F9))</f>
      </c>
    </row>
    <row r="10" spans="1:13" ht="30">
      <c r="A10" s="251"/>
      <c r="B10" s="243" t="s">
        <v>297</v>
      </c>
      <c r="C10" s="243" t="s">
        <v>298</v>
      </c>
      <c r="D10" s="252"/>
      <c r="E10" s="252"/>
      <c r="F10" s="252"/>
      <c r="G10" s="92"/>
      <c r="H10" s="2"/>
      <c r="I10" s="300" t="s">
        <v>81</v>
      </c>
      <c r="J10" s="291" t="s">
        <v>91</v>
      </c>
      <c r="K10" s="257">
        <f>IF(OR(ISBLANK(D8),ISBLANK(D9)),"",SUM(D8:D9)/COUNT(D8:D9))</f>
      </c>
      <c r="L10" s="257">
        <f>IF(OR(ISBLANK(E8),ISBLANK(E9)),"",SUM(E8:E9)/COUNT(E8:E9))</f>
      </c>
      <c r="M10" s="257">
        <f>IF(OR(ISBLANK(F8),ISBLANK(F9)),"",SUM(F8:F9)/COUNT(F8:F9))</f>
      </c>
    </row>
    <row r="11" spans="1:13" ht="30">
      <c r="A11" s="251"/>
      <c r="B11" s="243" t="s">
        <v>335</v>
      </c>
      <c r="C11" s="243" t="s">
        <v>336</v>
      </c>
      <c r="D11" s="252"/>
      <c r="E11" s="252"/>
      <c r="F11" s="252"/>
      <c r="G11" s="92"/>
      <c r="H11" s="2"/>
      <c r="I11" s="300" t="s">
        <v>120</v>
      </c>
      <c r="J11" s="291" t="s">
        <v>126</v>
      </c>
      <c r="K11" s="257">
        <f>IF(OR(ISBLANK(D8),ISBLANK(D9)),"",SUM(D8:D9)/COUNT(D8:D9))</f>
      </c>
      <c r="L11" s="257">
        <f>IF(OR(ISBLANK(E8),ISBLANK(E9)),"",SUM(E8:E9)/COUNT(E8:E9))</f>
      </c>
      <c r="M11" s="257">
        <f>IF(OR(ISBLANK(F8),ISBLANK(F9)),"",SUM(F8:F9)/COUNT(F8:F9))</f>
      </c>
    </row>
    <row r="12" spans="1:13" ht="40.5">
      <c r="A12" s="242" t="s">
        <v>23</v>
      </c>
      <c r="B12" s="247"/>
      <c r="C12" s="243"/>
      <c r="D12" s="252"/>
      <c r="E12" s="252"/>
      <c r="F12" s="252"/>
      <c r="G12" s="92"/>
      <c r="H12" s="2"/>
      <c r="I12" s="300" t="s">
        <v>74</v>
      </c>
      <c r="J12" s="291" t="s">
        <v>84</v>
      </c>
      <c r="K12" s="257">
        <f>IF(OR(ISBLANK(D8),ISBLANK(D9)),"",SUM(D8:D9)/COUNT(D8:D9))</f>
      </c>
      <c r="L12" s="257">
        <f>IF(OR(ISBLANK(E8),ISBLANK(E9)),"",SUM(E8:E9)/COUNT(E8:E9))</f>
      </c>
      <c r="M12" s="257">
        <f>IF(OR(ISBLANK(F8),ISBLANK(F9)),"",SUM(F8:F9)/COUNT(F8:F9))</f>
      </c>
    </row>
    <row r="13" spans="1:13" ht="14.25" customHeight="1" thickBot="1">
      <c r="A13" s="241" t="s">
        <v>23</v>
      </c>
      <c r="B13" s="248"/>
      <c r="C13" s="244"/>
      <c r="D13" s="71"/>
      <c r="E13" s="71"/>
      <c r="F13" s="71"/>
      <c r="G13" s="92"/>
      <c r="H13" s="2"/>
      <c r="I13" s="302"/>
      <c r="J13" s="292"/>
      <c r="K13" s="258"/>
      <c r="L13" s="258"/>
      <c r="M13" s="259"/>
    </row>
    <row r="14" spans="1:13" ht="39">
      <c r="A14" s="239" t="s">
        <v>113</v>
      </c>
      <c r="B14" s="249" t="s">
        <v>238</v>
      </c>
      <c r="C14" s="246" t="s">
        <v>337</v>
      </c>
      <c r="D14" s="59"/>
      <c r="E14" s="59"/>
      <c r="F14" s="59"/>
      <c r="G14" s="92"/>
      <c r="H14" s="2"/>
      <c r="I14" s="298" t="s">
        <v>101</v>
      </c>
      <c r="J14" s="299" t="s">
        <v>107</v>
      </c>
      <c r="K14" s="256">
        <f>IF(OR(ISBLANK(D14),ISBLANK(D15)),"",SUM(D14:D15)/COUNT(D14:D15))</f>
      </c>
      <c r="L14" s="256">
        <f>IF(OR(ISBLANK(E14),ISBLANK(E15)),"",SUM(E14:E15)/COUNT(E14:E15))</f>
      </c>
      <c r="M14" s="256">
        <f>IF(OR(ISBLANK(F14),ISBLANK(F15)),"",SUM(F14:F15)/COUNT(F14:F15))</f>
      </c>
    </row>
    <row r="15" spans="1:13" ht="30">
      <c r="A15" s="260"/>
      <c r="B15" s="247" t="s">
        <v>299</v>
      </c>
      <c r="C15" s="250" t="s">
        <v>292</v>
      </c>
      <c r="D15" s="63"/>
      <c r="E15" s="63"/>
      <c r="F15" s="63"/>
      <c r="G15" s="92"/>
      <c r="H15" s="2"/>
      <c r="I15" s="300" t="s">
        <v>121</v>
      </c>
      <c r="J15" s="291" t="s">
        <v>130</v>
      </c>
      <c r="K15" s="257">
        <f>IF(OR(ISBLANK(D14),ISBLANK(D15)),"",SUM(D14:D15)/COUNT(D14:D15))</f>
      </c>
      <c r="L15" s="257">
        <f>IF(OR(ISBLANK(E14),ISBLANK(E15)),"",SUM(E14:E15)/COUNT(E14:E15))</f>
      </c>
      <c r="M15" s="257">
        <f>IF(OR(ISBLANK(F14),ISBLANK(F15)),"",SUM(F14:F15)/COUNT(F14:F15))</f>
      </c>
    </row>
    <row r="16" spans="1:13" ht="13.5">
      <c r="A16" s="242" t="s">
        <v>23</v>
      </c>
      <c r="B16" s="247"/>
      <c r="C16" s="243"/>
      <c r="D16" s="252"/>
      <c r="E16" s="252"/>
      <c r="F16" s="252"/>
      <c r="G16" s="92"/>
      <c r="H16" s="2"/>
      <c r="I16" s="300"/>
      <c r="J16" s="291"/>
      <c r="K16" s="253"/>
      <c r="L16" s="253"/>
      <c r="M16" s="253"/>
    </row>
    <row r="17" spans="1:13" ht="14.25" customHeight="1" thickBot="1">
      <c r="A17" s="241" t="s">
        <v>23</v>
      </c>
      <c r="B17" s="248"/>
      <c r="C17" s="244"/>
      <c r="D17" s="71"/>
      <c r="E17" s="71"/>
      <c r="F17" s="71"/>
      <c r="G17" s="92"/>
      <c r="H17" s="2"/>
      <c r="I17" s="302"/>
      <c r="J17" s="292"/>
      <c r="K17" s="258"/>
      <c r="L17" s="258"/>
      <c r="M17" s="259"/>
    </row>
    <row r="18" spans="1:13" ht="26.25">
      <c r="A18" s="239" t="s">
        <v>114</v>
      </c>
      <c r="B18" s="249" t="s">
        <v>339</v>
      </c>
      <c r="C18" s="246" t="s">
        <v>338</v>
      </c>
      <c r="D18" s="59"/>
      <c r="E18" s="59"/>
      <c r="F18" s="59"/>
      <c r="G18" s="92"/>
      <c r="H18" s="2"/>
      <c r="I18" s="298" t="s">
        <v>103</v>
      </c>
      <c r="J18" s="299" t="s">
        <v>109</v>
      </c>
      <c r="K18" s="256">
        <f>IF(OR(ISBLANK(D18),ISBLANK(D19)),"",SUM(D18:D19)/COUNT(D18:D19))</f>
      </c>
      <c r="L18" s="256">
        <f>IF(OR(ISBLANK(E18),ISBLANK(E19)),"",SUM(E18:E19)/COUNT(E18:E19))</f>
      </c>
      <c r="M18" s="256">
        <f>IF(OR(ISBLANK(F18),ISBLANK(F19)),"",SUM(F18:F19)/COUNT(F18:F19))</f>
      </c>
    </row>
    <row r="19" spans="1:13" ht="40.5">
      <c r="A19" s="243"/>
      <c r="B19" s="247" t="s">
        <v>300</v>
      </c>
      <c r="C19" s="250" t="s">
        <v>340</v>
      </c>
      <c r="D19" s="63"/>
      <c r="E19" s="63"/>
      <c r="F19" s="63"/>
      <c r="G19" s="92"/>
      <c r="H19" s="2"/>
      <c r="I19" s="300" t="s">
        <v>119</v>
      </c>
      <c r="J19" s="291" t="s">
        <v>129</v>
      </c>
      <c r="K19" s="257">
        <f>IF(OR(ISBLANK(D18),ISBLANK(D19)),"",SUM(D18:D19)/COUNT(D18:D19))</f>
      </c>
      <c r="L19" s="257">
        <f>IF(OR(ISBLANK(E18),ISBLANK(E19)),"",SUM(E18:E19)/COUNT(E18:E19))</f>
      </c>
      <c r="M19" s="257">
        <f>IF(OR(ISBLANK(F18),ISBLANK(F19)),"",SUM(F18:F19)/COUNT(F18:F19))</f>
      </c>
    </row>
    <row r="20" spans="1:13" ht="20.25">
      <c r="A20" s="243"/>
      <c r="B20" s="247" t="s">
        <v>239</v>
      </c>
      <c r="C20" s="243"/>
      <c r="D20" s="252"/>
      <c r="E20" s="252"/>
      <c r="F20" s="252"/>
      <c r="G20" s="92"/>
      <c r="H20" s="2"/>
      <c r="I20" s="300"/>
      <c r="J20" s="291"/>
      <c r="K20" s="253"/>
      <c r="L20" s="253"/>
      <c r="M20" s="253"/>
    </row>
    <row r="21" spans="1:13" ht="14.25" customHeight="1" thickBot="1">
      <c r="A21" s="244" t="s">
        <v>23</v>
      </c>
      <c r="B21" s="248"/>
      <c r="C21" s="244"/>
      <c r="D21" s="71"/>
      <c r="E21" s="71"/>
      <c r="F21" s="71"/>
      <c r="G21" s="92"/>
      <c r="H21" s="2"/>
      <c r="I21" s="302"/>
      <c r="J21" s="292"/>
      <c r="K21" s="258"/>
      <c r="L21" s="258"/>
      <c r="M21" s="259"/>
    </row>
    <row r="22" spans="1:13" ht="52.5">
      <c r="A22" s="239" t="s">
        <v>115</v>
      </c>
      <c r="B22" s="245" t="s">
        <v>240</v>
      </c>
      <c r="C22" s="246" t="s">
        <v>341</v>
      </c>
      <c r="D22" s="59"/>
      <c r="E22" s="59"/>
      <c r="F22" s="59"/>
      <c r="G22" s="92"/>
      <c r="H22" s="2"/>
      <c r="I22" s="298" t="s">
        <v>121</v>
      </c>
      <c r="J22" s="299" t="s">
        <v>130</v>
      </c>
      <c r="K22" s="256">
        <f>IF(OR(ISBLANK(D22),ISBLANK(D23)),"",SUM(D22:D23)/COUNT(D22:D23))</f>
      </c>
      <c r="L22" s="256">
        <f>IF(OR(ISBLANK(E22),ISBLANK(E23)),"",SUM(E22:E23)/COUNT(E22:E23))</f>
      </c>
      <c r="M22" s="256">
        <f>IF(OR(ISBLANK(F22),ISBLANK(F23)),"",SUM(F22:F23)/COUNT(F22:F23))</f>
      </c>
    </row>
    <row r="23" spans="1:13" ht="40.5">
      <c r="A23" s="243"/>
      <c r="B23" s="243" t="s">
        <v>241</v>
      </c>
      <c r="C23" s="250" t="s">
        <v>18</v>
      </c>
      <c r="D23" s="63"/>
      <c r="E23" s="63"/>
      <c r="F23" s="63"/>
      <c r="G23" s="92"/>
      <c r="H23" s="2"/>
      <c r="I23" s="300"/>
      <c r="J23" s="291"/>
      <c r="K23" s="253"/>
      <c r="L23" s="253"/>
      <c r="M23" s="253"/>
    </row>
    <row r="24" spans="1:13" ht="30">
      <c r="A24" s="243"/>
      <c r="B24" s="243" t="s">
        <v>302</v>
      </c>
      <c r="C24" s="243" t="s">
        <v>301</v>
      </c>
      <c r="D24" s="252"/>
      <c r="E24" s="252"/>
      <c r="F24" s="252"/>
      <c r="G24" s="92"/>
      <c r="H24" s="2"/>
      <c r="I24" s="300"/>
      <c r="J24" s="291"/>
      <c r="K24" s="253"/>
      <c r="L24" s="253"/>
      <c r="M24" s="253"/>
    </row>
    <row r="25" spans="1:13" ht="14.25" customHeight="1" thickBot="1">
      <c r="A25" s="244" t="s">
        <v>23</v>
      </c>
      <c r="B25" s="248"/>
      <c r="C25" s="244"/>
      <c r="D25" s="71"/>
      <c r="E25" s="71"/>
      <c r="F25" s="71"/>
      <c r="G25" s="92"/>
      <c r="H25" s="2"/>
      <c r="I25" s="302"/>
      <c r="J25" s="292"/>
      <c r="K25" s="258"/>
      <c r="L25" s="258"/>
      <c r="M25" s="259"/>
    </row>
    <row r="26" spans="1:13" ht="52.5">
      <c r="A26" s="239" t="s">
        <v>116</v>
      </c>
      <c r="B26" s="245" t="s">
        <v>242</v>
      </c>
      <c r="C26" s="246" t="s">
        <v>342</v>
      </c>
      <c r="D26" s="59"/>
      <c r="E26" s="59"/>
      <c r="F26" s="59"/>
      <c r="G26" s="92"/>
      <c r="H26" s="2"/>
      <c r="I26" s="298" t="s">
        <v>119</v>
      </c>
      <c r="J26" s="299" t="s">
        <v>129</v>
      </c>
      <c r="K26" s="256">
        <f>IF(OR(ISBLANK(D26),ISBLANK(D27)),"",SUM(D26:D27)/COUNT(D26:D27))</f>
      </c>
      <c r="L26" s="256">
        <f>IF(OR(ISBLANK(E26),ISBLANK(E27)),"",SUM(E26:E27)/COUNT(E26:E27))</f>
      </c>
      <c r="M26" s="256">
        <f>IF(OR(ISBLANK(F26),ISBLANK(F27)),"",SUM(F26:F27)/COUNT(F26:F27))</f>
      </c>
    </row>
    <row r="27" spans="1:13" ht="40.5">
      <c r="A27" s="243"/>
      <c r="B27" s="243" t="s">
        <v>243</v>
      </c>
      <c r="C27" s="250" t="s">
        <v>18</v>
      </c>
      <c r="D27" s="63"/>
      <c r="E27" s="63"/>
      <c r="F27" s="63"/>
      <c r="G27" s="92"/>
      <c r="H27" s="2"/>
      <c r="I27" s="300" t="s">
        <v>122</v>
      </c>
      <c r="J27" s="291" t="s">
        <v>128</v>
      </c>
      <c r="K27" s="257">
        <f>IF(OR(ISBLANK(D26),ISBLANK(D27)),"",SUM(D26:D27)/COUNT(D26:D27))</f>
      </c>
      <c r="L27" s="257">
        <f>IF(OR(ISBLANK(E26),ISBLANK(E27)),"",SUM(E26:E27)/COUNT(E26:E27))</f>
      </c>
      <c r="M27" s="257">
        <f>IF(OR(ISBLANK(F26),ISBLANK(F27)),"",SUM(F26:F27)/COUNT(F26:F27))</f>
      </c>
    </row>
    <row r="28" spans="1:13" ht="40.5">
      <c r="A28" s="243"/>
      <c r="B28" s="242" t="s">
        <v>303</v>
      </c>
      <c r="C28" s="243"/>
      <c r="D28" s="252"/>
      <c r="E28" s="252"/>
      <c r="F28" s="252"/>
      <c r="G28" s="92"/>
      <c r="H28" s="2"/>
      <c r="I28" s="300" t="s">
        <v>123</v>
      </c>
      <c r="J28" s="291" t="s">
        <v>127</v>
      </c>
      <c r="K28" s="257">
        <f>IF(OR(ISBLANK(D26),ISBLANK(D27)),"",SUM(D26:D27)/COUNT(D26:D27))</f>
      </c>
      <c r="L28" s="257">
        <f>IF(OR(ISBLANK(E26),ISBLANK(E27)),"",SUM(E26:E27)/COUNT(E26:E27))</f>
      </c>
      <c r="M28" s="257">
        <f>IF(OR(ISBLANK(F26),ISBLANK(F27)),"",SUM(F26:F27)/COUNT(F26:F27))</f>
      </c>
    </row>
    <row r="29" spans="1:13" ht="14.25" customHeight="1" thickBot="1">
      <c r="A29" s="244" t="s">
        <v>23</v>
      </c>
      <c r="B29" s="283"/>
      <c r="C29" s="244"/>
      <c r="D29" s="71"/>
      <c r="E29" s="71"/>
      <c r="F29" s="71"/>
      <c r="G29" s="113"/>
      <c r="H29" s="21"/>
      <c r="I29" s="302"/>
      <c r="J29" s="292"/>
      <c r="K29" s="258"/>
      <c r="L29" s="258"/>
      <c r="M29" s="259"/>
    </row>
    <row r="30" spans="1:13" ht="66">
      <c r="A30" s="239" t="s">
        <v>117</v>
      </c>
      <c r="B30" s="284" t="s">
        <v>244</v>
      </c>
      <c r="C30" s="246" t="s">
        <v>18</v>
      </c>
      <c r="D30" s="59"/>
      <c r="E30" s="59"/>
      <c r="F30" s="59"/>
      <c r="G30" s="92"/>
      <c r="H30" s="2"/>
      <c r="I30" s="298" t="s">
        <v>122</v>
      </c>
      <c r="J30" s="299" t="s">
        <v>128</v>
      </c>
      <c r="K30" s="256">
        <f>IF(OR(ISBLANK(D30),ISBLANK(D31)),"",SUM(D30:D31)/COUNT(D30:D31))</f>
      </c>
      <c r="L30" s="256">
        <f>IF(OR(ISBLANK(E30),ISBLANK(E31)),"",SUM(E30:E31)/COUNT(E30:E31))</f>
      </c>
      <c r="M30" s="256">
        <f>IF(OR(ISBLANK(F30),ISBLANK(F31)),"",SUM(F30:F31)/COUNT(F30:F31))</f>
      </c>
    </row>
    <row r="31" spans="1:13" ht="20.25">
      <c r="A31" s="243"/>
      <c r="B31" s="242" t="s">
        <v>245</v>
      </c>
      <c r="C31" s="250" t="s">
        <v>276</v>
      </c>
      <c r="D31" s="63"/>
      <c r="E31" s="63"/>
      <c r="F31" s="63"/>
      <c r="G31" s="92"/>
      <c r="H31" s="2"/>
      <c r="I31" s="300" t="s">
        <v>123</v>
      </c>
      <c r="J31" s="291" t="s">
        <v>127</v>
      </c>
      <c r="K31" s="257">
        <f>IF(OR(ISBLANK(D30),ISBLANK(D31)),"",SUM(D30:D31)/COUNT(D30:D31))</f>
      </c>
      <c r="L31" s="257">
        <f>IF(OR(ISBLANK(E30),ISBLANK(E31)),"",SUM(E30:E31)/COUNT(E30:E31))</f>
      </c>
      <c r="M31" s="257">
        <f>IF(OR(ISBLANK(F30),ISBLANK(F31)),"",SUM(F30:F31)/COUNT(F30:F31))</f>
      </c>
    </row>
    <row r="32" spans="1:13" ht="20.25">
      <c r="A32" s="243"/>
      <c r="B32" s="287" t="s">
        <v>242</v>
      </c>
      <c r="C32" s="243" t="s">
        <v>276</v>
      </c>
      <c r="D32" s="252"/>
      <c r="E32" s="252"/>
      <c r="F32" s="252"/>
      <c r="G32" s="92"/>
      <c r="H32" s="2"/>
      <c r="I32" s="300"/>
      <c r="J32" s="291"/>
      <c r="K32" s="253"/>
      <c r="L32" s="253"/>
      <c r="M32" s="253"/>
    </row>
    <row r="33" spans="1:13" ht="21" thickBot="1">
      <c r="A33" s="244" t="s">
        <v>23</v>
      </c>
      <c r="B33" s="283" t="s">
        <v>304</v>
      </c>
      <c r="C33" s="244" t="s">
        <v>305</v>
      </c>
      <c r="D33" s="71"/>
      <c r="E33" s="71"/>
      <c r="F33" s="71"/>
      <c r="G33" s="113"/>
      <c r="H33" s="21"/>
      <c r="I33" s="302"/>
      <c r="J33" s="292"/>
      <c r="K33" s="258"/>
      <c r="L33" s="258"/>
      <c r="M33" s="259"/>
    </row>
    <row r="34" spans="1:13" ht="51">
      <c r="A34" s="239" t="s">
        <v>118</v>
      </c>
      <c r="B34" s="284" t="s">
        <v>246</v>
      </c>
      <c r="C34" s="246" t="s">
        <v>343</v>
      </c>
      <c r="D34" s="59"/>
      <c r="E34" s="59"/>
      <c r="F34" s="59"/>
      <c r="G34" s="92"/>
      <c r="H34" s="2"/>
      <c r="I34" s="298" t="s">
        <v>124</v>
      </c>
      <c r="J34" s="299" t="s">
        <v>125</v>
      </c>
      <c r="K34" s="256">
        <f>IF(OR(ISBLANK(D34),ISBLANK(D35)),"",SUM(D34:D35)/COUNT(D34:D35))</f>
      </c>
      <c r="L34" s="256">
        <f>IF(OR(ISBLANK(E34),ISBLANK(E35)),"",SUM(E34:E35)/COUNT(E34:E35))</f>
      </c>
      <c r="M34" s="256">
        <f>IF(OR(ISBLANK(F34),ISBLANK(F35)),"",SUM(F34:F35)/COUNT(F34:F35))</f>
      </c>
    </row>
    <row r="35" spans="1:13" ht="20.25">
      <c r="A35" s="243"/>
      <c r="B35" s="242" t="s">
        <v>247</v>
      </c>
      <c r="C35" s="250" t="s">
        <v>18</v>
      </c>
      <c r="D35" s="63"/>
      <c r="E35" s="63"/>
      <c r="F35" s="63"/>
      <c r="G35" s="92"/>
      <c r="H35" s="2"/>
      <c r="I35" s="300" t="s">
        <v>81</v>
      </c>
      <c r="J35" s="291" t="s">
        <v>91</v>
      </c>
      <c r="K35" s="257">
        <f>IF(OR(ISBLANK(D34),ISBLANK(D35)),"",SUM(D34:D35)/COUNT(D34:D35))</f>
      </c>
      <c r="L35" s="257">
        <f>IF(OR(ISBLANK(E34),ISBLANK(E35)),"",SUM(E34:E35)/COUNT(E34:E35))</f>
      </c>
      <c r="M35" s="257">
        <f>IF(OR(ISBLANK(F34),ISBLANK(F35)),"",SUM(F34:F35)/COUNT(F34:F35))</f>
      </c>
    </row>
    <row r="36" spans="1:13" ht="30">
      <c r="A36" s="243"/>
      <c r="B36" s="242" t="s">
        <v>248</v>
      </c>
      <c r="C36" s="243"/>
      <c r="D36" s="252"/>
      <c r="E36" s="252"/>
      <c r="F36" s="252"/>
      <c r="G36" s="92"/>
      <c r="H36" s="2"/>
      <c r="I36" s="300" t="s">
        <v>120</v>
      </c>
      <c r="J36" s="291" t="s">
        <v>126</v>
      </c>
      <c r="K36" s="257">
        <f>IF(OR(ISBLANK(D34),ISBLANK(D35)),"",SUM(D34:D35)/COUNT(D34:D35))</f>
      </c>
      <c r="L36" s="257">
        <f>IF(OR(ISBLANK(E34),ISBLANK(E35)),"",SUM(E34:E35)/COUNT(E34:E35))</f>
      </c>
      <c r="M36" s="257">
        <f>IF(OR(ISBLANK(F34),ISBLANK(F35)),"",SUM(F34:F35)/COUNT(F34:F35))</f>
      </c>
    </row>
    <row r="37" spans="1:13" ht="40.5">
      <c r="A37" s="243"/>
      <c r="B37" s="242"/>
      <c r="C37" s="243"/>
      <c r="D37" s="252"/>
      <c r="E37" s="252"/>
      <c r="F37" s="252"/>
      <c r="G37" s="92"/>
      <c r="H37" s="2"/>
      <c r="I37" s="300" t="s">
        <v>74</v>
      </c>
      <c r="J37" s="291" t="s">
        <v>84</v>
      </c>
      <c r="K37" s="257">
        <f>IF(OR(ISBLANK(D34),ISBLANK(D35)),"",SUM(D34:D35)/COUNT(D34:D35))</f>
      </c>
      <c r="L37" s="257">
        <f>IF(OR(ISBLANK(E34),ISBLANK(E35)),"",SUM(E34:E35)/COUNT(E34:E35))</f>
      </c>
      <c r="M37" s="257">
        <f>IF(OR(ISBLANK(F34),ISBLANK(F35)),"",SUM(F34:F35)/COUNT(F34:F35))</f>
      </c>
    </row>
    <row r="38" spans="1:13" ht="14.25" customHeight="1" thickBot="1">
      <c r="A38" s="244" t="s">
        <v>23</v>
      </c>
      <c r="B38" s="283"/>
      <c r="C38" s="244"/>
      <c r="D38" s="71"/>
      <c r="E38" s="71"/>
      <c r="F38" s="71"/>
      <c r="G38" s="113"/>
      <c r="H38" s="21"/>
      <c r="I38" s="302"/>
      <c r="J38" s="292"/>
      <c r="K38" s="258"/>
      <c r="L38" s="258"/>
      <c r="M38" s="259"/>
    </row>
  </sheetData>
  <sheetProtection sheet="1" objects="1" scenarios="1"/>
  <mergeCells count="5">
    <mergeCell ref="G3:G6"/>
    <mergeCell ref="H3:H6"/>
    <mergeCell ref="A3:A4"/>
    <mergeCell ref="B3:B4"/>
    <mergeCell ref="C3:C4"/>
  </mergeCells>
  <conditionalFormatting sqref="D30:F31 D26:F27 D22:F23 D18:F19 D14:F15 D8:F9 D34:F35">
    <cfRule type="cellIs" priority="1" dxfId="39" operator="equal" stopIfTrue="1">
      <formula>1</formula>
    </cfRule>
  </conditionalFormatting>
  <conditionalFormatting sqref="I34 I30 I26 I22 I18 I14 I8">
    <cfRule type="cellIs" priority="2" dxfId="40" operator="equal" stopIfTrue="1">
      <formula>"erreur"</formula>
    </cfRule>
  </conditionalFormatting>
  <dataValidations count="1">
    <dataValidation type="whole" allowBlank="1" showInputMessage="1" showErrorMessage="1" prompt="Saisir 0 ou 1" error="Les valeurs admises sont 0 ou 1" sqref="D30:F31 D26:F27 D22:F23 D18:F19 D14:F15 D8:F9 D34:F35">
      <formula1>0</formula1>
      <formula2>1</formula2>
    </dataValidation>
  </dataValidations>
  <printOptions/>
  <pageMargins left="0.7480314960629921" right="0.7480314960629921" top="0.5905511811023623" bottom="0.7874015748031497" header="0.11811023622047245" footer="0.5118110236220472"/>
  <pageSetup horizontalDpi="300" verticalDpi="300" orientation="landscape" paperSize="9" scale="98" r:id="rId1"/>
  <headerFooter alignWithMargins="0">
    <oddFooter>&amp;Cpage &amp;P</oddFooter>
  </headerFooter>
  <rowBreaks count="3" manualBreakCount="3">
    <brk id="13" max="255" man="1"/>
    <brk id="21" max="255" man="1"/>
    <brk id="33" max="255" man="1"/>
  </rowBreaks>
</worksheet>
</file>

<file path=xl/worksheets/sheet6.xml><?xml version="1.0" encoding="utf-8"?>
<worksheet xmlns="http://schemas.openxmlformats.org/spreadsheetml/2006/main" xmlns:r="http://schemas.openxmlformats.org/officeDocument/2006/relationships">
  <dimension ref="A1:N33"/>
  <sheetViews>
    <sheetView view="pageBreakPreview" zoomScale="60" zoomScaleNormal="75" workbookViewId="0" topLeftCell="A16">
      <selection activeCell="H14" sqref="H14"/>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4.125" style="13" customWidth="1"/>
    <col min="10" max="10" width="15.625" style="3" customWidth="1"/>
    <col min="11" max="13" width="4.875" style="3" customWidth="1"/>
    <col min="14" max="16384" width="10.75390625" style="1" customWidth="1"/>
  </cols>
  <sheetData>
    <row r="1" spans="1:13" s="79" customFormat="1" ht="13.5" thickBot="1">
      <c r="A1" s="195" t="s">
        <v>24</v>
      </c>
      <c r="B1" s="147">
        <f>IF(ISBLANK('Page de garde'!$C$8),"",'Page de garde'!$C$8)</f>
      </c>
      <c r="C1" s="147"/>
      <c r="D1" s="147" t="str">
        <f>'Page de garde'!$C$6</f>
        <v>CQP Responsable d'équipe</v>
      </c>
      <c r="E1" s="147"/>
      <c r="F1" s="147"/>
      <c r="I1" s="147"/>
      <c r="M1" s="195" t="s">
        <v>42</v>
      </c>
    </row>
    <row r="2" spans="1:14" ht="13.5">
      <c r="A2" s="114" t="s">
        <v>7</v>
      </c>
      <c r="B2" s="115"/>
      <c r="C2" s="115"/>
      <c r="D2" s="114" t="s">
        <v>8</v>
      </c>
      <c r="E2" s="133"/>
      <c r="F2" s="219"/>
      <c r="G2" s="114" t="s">
        <v>9</v>
      </c>
      <c r="H2" s="136"/>
      <c r="I2" s="134" t="s">
        <v>13</v>
      </c>
      <c r="J2" s="115"/>
      <c r="K2" s="115"/>
      <c r="L2" s="115"/>
      <c r="M2" s="136"/>
      <c r="N2" s="174"/>
    </row>
    <row r="3" spans="1:14" ht="13.5">
      <c r="A3" s="434" t="s">
        <v>2</v>
      </c>
      <c r="B3" s="431" t="s">
        <v>10</v>
      </c>
      <c r="C3" s="431" t="s">
        <v>11</v>
      </c>
      <c r="D3" s="116" t="s">
        <v>28</v>
      </c>
      <c r="E3" s="117"/>
      <c r="F3" s="124"/>
      <c r="G3" s="431" t="s">
        <v>50</v>
      </c>
      <c r="H3" s="431" t="s">
        <v>30</v>
      </c>
      <c r="I3" s="154"/>
      <c r="J3" s="153"/>
      <c r="K3" s="139"/>
      <c r="L3" s="139"/>
      <c r="M3" s="140"/>
      <c r="N3" s="174"/>
    </row>
    <row r="4" spans="1:14" ht="13.5" customHeight="1">
      <c r="A4" s="435"/>
      <c r="B4" s="432"/>
      <c r="C4" s="432"/>
      <c r="D4" s="120" t="s">
        <v>29</v>
      </c>
      <c r="E4" s="117"/>
      <c r="F4" s="124"/>
      <c r="G4" s="432"/>
      <c r="H4" s="432"/>
      <c r="I4" s="141"/>
      <c r="J4" s="142"/>
      <c r="K4" s="142"/>
      <c r="L4" s="142"/>
      <c r="M4" s="143"/>
      <c r="N4" s="174"/>
    </row>
    <row r="5" spans="1:14" ht="26.25">
      <c r="A5" s="118" t="s">
        <v>3</v>
      </c>
      <c r="B5" s="119"/>
      <c r="C5" s="119"/>
      <c r="D5" s="120" t="s">
        <v>12</v>
      </c>
      <c r="E5" s="117"/>
      <c r="F5" s="124"/>
      <c r="G5" s="432"/>
      <c r="H5" s="432"/>
      <c r="I5" s="121"/>
      <c r="J5" s="122"/>
      <c r="K5" s="123" t="s">
        <v>12</v>
      </c>
      <c r="L5" s="123"/>
      <c r="M5" s="124"/>
      <c r="N5" s="174"/>
    </row>
    <row r="6" spans="1:14" s="16" customFormat="1" ht="10.5" thickBot="1">
      <c r="A6" s="125" t="s">
        <v>4</v>
      </c>
      <c r="B6" s="126"/>
      <c r="C6" s="126"/>
      <c r="D6" s="58"/>
      <c r="E6" s="58"/>
      <c r="F6" s="221"/>
      <c r="G6" s="433"/>
      <c r="H6" s="433"/>
      <c r="I6" s="127"/>
      <c r="J6" s="128"/>
      <c r="K6" s="129">
        <f>IF(D6="","",D6)</f>
      </c>
      <c r="L6" s="129">
        <f>IF(E6="","",E6)</f>
      </c>
      <c r="M6" s="176">
        <f>IF(F6="","",F6)</f>
      </c>
      <c r="N6" s="175"/>
    </row>
    <row r="7" spans="1:13" s="16" customFormat="1" ht="29.25" thickBot="1">
      <c r="A7" s="238" t="s">
        <v>131</v>
      </c>
      <c r="B7" s="97"/>
      <c r="C7" s="97"/>
      <c r="D7" s="52"/>
      <c r="E7" s="52"/>
      <c r="F7" s="52"/>
      <c r="G7" s="111"/>
      <c r="H7" s="232"/>
      <c r="I7" s="296"/>
      <c r="J7" s="297"/>
      <c r="K7" s="172"/>
      <c r="L7" s="172"/>
      <c r="M7" s="172"/>
    </row>
    <row r="8" spans="1:13" ht="51">
      <c r="A8" s="239" t="s">
        <v>136</v>
      </c>
      <c r="B8" s="245" t="s">
        <v>306</v>
      </c>
      <c r="C8" s="246" t="s">
        <v>18</v>
      </c>
      <c r="D8" s="59"/>
      <c r="E8" s="59"/>
      <c r="F8" s="59"/>
      <c r="G8" s="92"/>
      <c r="H8" s="231"/>
      <c r="I8" s="298" t="s">
        <v>137</v>
      </c>
      <c r="J8" s="299" t="s">
        <v>146</v>
      </c>
      <c r="K8" s="256">
        <f>IF(OR(ISBLANK(D8),ISBLANK(D9)),"",SUM(D8:D9)/COUNT(D8:D9))</f>
      </c>
      <c r="L8" s="256">
        <f>IF(OR(ISBLANK(E8),ISBLANK(E9)),"",SUM(E8:E9)/COUNT(E8:E9))</f>
      </c>
      <c r="M8" s="256">
        <f>IF(OR(ISBLANK(F8),ISBLANK(F9)),"",SUM(F8:F9)/COUNT(F8:F9))</f>
      </c>
    </row>
    <row r="9" spans="1:13" ht="40.5">
      <c r="A9" s="251"/>
      <c r="B9" s="243" t="s">
        <v>249</v>
      </c>
      <c r="C9" s="250" t="s">
        <v>344</v>
      </c>
      <c r="D9" s="63"/>
      <c r="E9" s="63"/>
      <c r="F9" s="63"/>
      <c r="G9" s="92"/>
      <c r="H9" s="231"/>
      <c r="I9" s="300" t="s">
        <v>138</v>
      </c>
      <c r="J9" s="291" t="s">
        <v>147</v>
      </c>
      <c r="K9" s="257">
        <f>IF(OR(ISBLANK(D8),ISBLANK(D9)),"",SUM(D8:D9)/COUNT(D8:D9))</f>
      </c>
      <c r="L9" s="257">
        <f>IF(OR(ISBLANK(E8),ISBLANK(E9)),"",SUM(E8:E9)/COUNT(E8:E9))</f>
      </c>
      <c r="M9" s="257">
        <f>IF(OR(ISBLANK(F8),ISBLANK(F9)),"",SUM(F8:F9)/COUNT(F8:F9))</f>
      </c>
    </row>
    <row r="10" spans="1:13" ht="13.5">
      <c r="A10" s="251"/>
      <c r="B10" s="247"/>
      <c r="C10" s="243"/>
      <c r="D10" s="252"/>
      <c r="E10" s="252"/>
      <c r="F10" s="252"/>
      <c r="G10" s="92"/>
      <c r="H10" s="231"/>
      <c r="I10" s="300"/>
      <c r="J10" s="291"/>
      <c r="K10" s="253"/>
      <c r="L10" s="253"/>
      <c r="M10" s="253"/>
    </row>
    <row r="11" spans="1:13" ht="14.25" customHeight="1" thickBot="1">
      <c r="A11" s="241" t="s">
        <v>23</v>
      </c>
      <c r="B11" s="248"/>
      <c r="C11" s="244"/>
      <c r="D11" s="71"/>
      <c r="E11" s="71"/>
      <c r="F11" s="71"/>
      <c r="G11" s="92"/>
      <c r="H11" s="231"/>
      <c r="I11" s="302"/>
      <c r="J11" s="292"/>
      <c r="K11" s="258"/>
      <c r="L11" s="258"/>
      <c r="M11" s="259"/>
    </row>
    <row r="12" spans="1:13" ht="52.5">
      <c r="A12" s="239" t="s">
        <v>135</v>
      </c>
      <c r="B12" s="249" t="s">
        <v>308</v>
      </c>
      <c r="C12" s="246" t="s">
        <v>18</v>
      </c>
      <c r="D12" s="59"/>
      <c r="E12" s="59"/>
      <c r="F12" s="59"/>
      <c r="G12" s="92"/>
      <c r="H12" s="231"/>
      <c r="I12" s="298" t="s">
        <v>139</v>
      </c>
      <c r="J12" s="299" t="s">
        <v>148</v>
      </c>
      <c r="K12" s="256">
        <f>IF(OR(ISBLANK(D12),ISBLANK(D13)),"",SUM(D12:D13)/COUNT(D12:D13))</f>
      </c>
      <c r="L12" s="256">
        <f>IF(OR(ISBLANK(E12),ISBLANK(E13)),"",SUM(E12:E13)/COUNT(E12:E13))</f>
      </c>
      <c r="M12" s="256">
        <f>IF(OR(ISBLANK(F12),ISBLANK(F13)),"",SUM(F12:F13)/COUNT(F12:F13))</f>
      </c>
    </row>
    <row r="13" spans="1:13" ht="30">
      <c r="A13" s="260"/>
      <c r="B13" s="247" t="s">
        <v>307</v>
      </c>
      <c r="C13" s="250" t="s">
        <v>18</v>
      </c>
      <c r="D13" s="63"/>
      <c r="E13" s="63"/>
      <c r="F13" s="63"/>
      <c r="G13" s="92"/>
      <c r="H13" s="231"/>
      <c r="I13" s="300" t="s">
        <v>81</v>
      </c>
      <c r="J13" s="291" t="s">
        <v>91</v>
      </c>
      <c r="K13" s="257">
        <f>IF(OR(ISBLANK(D12),ISBLANK(D13)),"",SUM(D12:D13)/COUNT(D12:D13))</f>
      </c>
      <c r="L13" s="257">
        <f>IF(OR(ISBLANK(E12),ISBLANK(E13)),"",SUM(E12:E13)/COUNT(E12:E13))</f>
      </c>
      <c r="M13" s="257">
        <f>IF(OR(ISBLANK(F12),ISBLANK(F13)),"",SUM(F12:F13)/COUNT(F12:F13))</f>
      </c>
    </row>
    <row r="14" spans="1:13" ht="13.5">
      <c r="A14" s="242" t="s">
        <v>23</v>
      </c>
      <c r="B14" s="247"/>
      <c r="C14" s="243"/>
      <c r="D14" s="252"/>
      <c r="E14" s="252"/>
      <c r="F14" s="252"/>
      <c r="G14" s="92"/>
      <c r="H14" s="231"/>
      <c r="I14" s="300"/>
      <c r="J14" s="291"/>
      <c r="K14" s="253"/>
      <c r="L14" s="253"/>
      <c r="M14" s="253"/>
    </row>
    <row r="15" spans="1:13" ht="14.25" customHeight="1" thickBot="1">
      <c r="A15" s="241" t="s">
        <v>23</v>
      </c>
      <c r="B15" s="248"/>
      <c r="C15" s="244"/>
      <c r="D15" s="71"/>
      <c r="E15" s="71"/>
      <c r="F15" s="71"/>
      <c r="G15" s="92"/>
      <c r="H15" s="231"/>
      <c r="I15" s="302"/>
      <c r="J15" s="292"/>
      <c r="K15" s="258"/>
      <c r="L15" s="258"/>
      <c r="M15" s="259"/>
    </row>
    <row r="16" spans="1:13" ht="52.5">
      <c r="A16" s="239" t="s">
        <v>134</v>
      </c>
      <c r="B16" s="249" t="s">
        <v>250</v>
      </c>
      <c r="C16" s="246" t="s">
        <v>18</v>
      </c>
      <c r="D16" s="59"/>
      <c r="E16" s="59"/>
      <c r="F16" s="59"/>
      <c r="G16" s="92"/>
      <c r="H16" s="231"/>
      <c r="I16" s="298" t="s">
        <v>140</v>
      </c>
      <c r="J16" s="299" t="s">
        <v>145</v>
      </c>
      <c r="K16" s="256">
        <f>IF(OR(ISBLANK(D16),ISBLANK(D17)),"",SUM(D16:D17)/COUNT(D16:D17))</f>
      </c>
      <c r="L16" s="256">
        <f>IF(OR(ISBLANK(E16),ISBLANK(E17)),"",SUM(E16:E17)/COUNT(E16:E17))</f>
      </c>
      <c r="M16" s="256">
        <f>IF(OR(ISBLANK(F16),ISBLANK(F17)),"",SUM(F16:F17)/COUNT(F16:F17))</f>
      </c>
    </row>
    <row r="17" spans="1:13" ht="51">
      <c r="A17" s="243"/>
      <c r="B17" s="247" t="s">
        <v>251</v>
      </c>
      <c r="C17" s="250" t="s">
        <v>309</v>
      </c>
      <c r="D17" s="63"/>
      <c r="E17" s="63"/>
      <c r="F17" s="63"/>
      <c r="G17" s="92"/>
      <c r="H17" s="231"/>
      <c r="I17" s="300"/>
      <c r="J17" s="291"/>
      <c r="K17" s="253"/>
      <c r="L17" s="253"/>
      <c r="M17" s="253"/>
    </row>
    <row r="18" spans="1:13" ht="40.5">
      <c r="A18" s="243"/>
      <c r="B18" s="247" t="s">
        <v>252</v>
      </c>
      <c r="C18" s="243" t="s">
        <v>310</v>
      </c>
      <c r="D18" s="252"/>
      <c r="E18" s="252"/>
      <c r="F18" s="252"/>
      <c r="G18" s="92"/>
      <c r="H18" s="231"/>
      <c r="I18" s="300"/>
      <c r="J18" s="291"/>
      <c r="K18" s="253"/>
      <c r="L18" s="253"/>
      <c r="M18" s="253"/>
    </row>
    <row r="19" spans="1:13" ht="41.25" thickBot="1">
      <c r="A19" s="244" t="s">
        <v>23</v>
      </c>
      <c r="B19" s="248" t="s">
        <v>253</v>
      </c>
      <c r="C19" s="244" t="s">
        <v>345</v>
      </c>
      <c r="D19" s="71"/>
      <c r="E19" s="71"/>
      <c r="F19" s="71"/>
      <c r="G19" s="92"/>
      <c r="H19" s="231"/>
      <c r="I19" s="302"/>
      <c r="J19" s="292"/>
      <c r="K19" s="258"/>
      <c r="L19" s="258"/>
      <c r="M19" s="259"/>
    </row>
    <row r="20" spans="1:13" ht="39">
      <c r="A20" s="239" t="s">
        <v>132</v>
      </c>
      <c r="B20" s="284" t="s">
        <v>254</v>
      </c>
      <c r="C20" s="246" t="s">
        <v>346</v>
      </c>
      <c r="D20" s="59"/>
      <c r="E20" s="59"/>
      <c r="F20" s="59"/>
      <c r="G20" s="92"/>
      <c r="H20" s="231"/>
      <c r="I20" s="298" t="s">
        <v>141</v>
      </c>
      <c r="J20" s="299" t="s">
        <v>144</v>
      </c>
      <c r="K20" s="256">
        <f>IF(OR(ISBLANK(D20),ISBLANK(D21)),"",SUM(D20:D21)/COUNT(D20:D21))</f>
      </c>
      <c r="L20" s="256">
        <f>IF(OR(ISBLANK(E20),ISBLANK(E21)),"",SUM(E20:E21)/COUNT(E20:E21))</f>
      </c>
      <c r="M20" s="256">
        <f>IF(OR(ISBLANK(F20),ISBLANK(F21)),"",SUM(F20:F21)/COUNT(F20:F21))</f>
      </c>
    </row>
    <row r="21" spans="1:13" ht="30">
      <c r="A21" s="243"/>
      <c r="B21" s="242" t="s">
        <v>255</v>
      </c>
      <c r="C21" s="250" t="s">
        <v>18</v>
      </c>
      <c r="D21" s="63"/>
      <c r="E21" s="63"/>
      <c r="F21" s="63"/>
      <c r="G21" s="92"/>
      <c r="H21" s="231"/>
      <c r="I21" s="300" t="s">
        <v>76</v>
      </c>
      <c r="J21" s="291" t="s">
        <v>86</v>
      </c>
      <c r="K21" s="257">
        <f>IF(OR(ISBLANK(D20),ISBLANK(D21)),"",SUM(D20:D21)/COUNT(D20:D21))</f>
      </c>
      <c r="L21" s="257">
        <f>IF(OR(ISBLANK(E20),ISBLANK(E21)),"",SUM(E20:E21)/COUNT(E20:E21))</f>
      </c>
      <c r="M21" s="257">
        <f>IF(OR(ISBLANK(F20),ISBLANK(F21)),"",SUM(F20:F21)/COUNT(F20:F21))</f>
      </c>
    </row>
    <row r="22" spans="1:13" ht="40.5">
      <c r="A22" s="243"/>
      <c r="B22" s="242" t="s">
        <v>311</v>
      </c>
      <c r="C22" s="243" t="s">
        <v>312</v>
      </c>
      <c r="D22" s="252"/>
      <c r="E22" s="252"/>
      <c r="F22" s="252"/>
      <c r="G22" s="92"/>
      <c r="H22" s="231"/>
      <c r="I22" s="300" t="s">
        <v>80</v>
      </c>
      <c r="J22" s="291" t="s">
        <v>90</v>
      </c>
      <c r="K22" s="257">
        <f>IF(OR(ISBLANK(D20),ISBLANK(D21)),"",SUM(D20:D21)/COUNT(D20:D21))</f>
      </c>
      <c r="L22" s="257">
        <f>IF(OR(ISBLANK(E20),ISBLANK(E21)),"",SUM(E20:E21)/COUNT(E20:E21))</f>
      </c>
      <c r="M22" s="257">
        <f>IF(OR(ISBLANK(F20),ISBLANK(F21)),"",SUM(F20:F21)/COUNT(F20:F21))</f>
      </c>
    </row>
    <row r="23" spans="1:13" ht="14.25" customHeight="1" thickBot="1">
      <c r="A23" s="244" t="s">
        <v>23</v>
      </c>
      <c r="B23" s="283"/>
      <c r="C23" s="244"/>
      <c r="D23" s="71"/>
      <c r="E23" s="71"/>
      <c r="F23" s="71"/>
      <c r="G23" s="92"/>
      <c r="H23" s="231"/>
      <c r="I23" s="302"/>
      <c r="J23" s="292"/>
      <c r="K23" s="262"/>
      <c r="L23" s="262"/>
      <c r="M23" s="263"/>
    </row>
    <row r="24" spans="1:13" ht="39">
      <c r="A24" s="239" t="s">
        <v>133</v>
      </c>
      <c r="B24" s="284" t="s">
        <v>256</v>
      </c>
      <c r="C24" s="246" t="s">
        <v>347</v>
      </c>
      <c r="D24" s="59"/>
      <c r="E24" s="59"/>
      <c r="F24" s="59"/>
      <c r="G24" s="92"/>
      <c r="H24" s="231"/>
      <c r="I24" s="298" t="s">
        <v>142</v>
      </c>
      <c r="J24" s="299" t="s">
        <v>143</v>
      </c>
      <c r="K24" s="256">
        <f>IF(OR(ISBLANK(D24),ISBLANK(D25)),"",SUM(D24:D25)/COUNT(D24:D25))</f>
      </c>
      <c r="L24" s="256">
        <f>IF(OR(ISBLANK(E24),ISBLANK(E25)),"",SUM(E24:E25)/COUNT(E24:E25))</f>
      </c>
      <c r="M24" s="256">
        <f>IF(OR(ISBLANK(F24),ISBLANK(F25)),"",SUM(F24:F25)/COUNT(F24:F25))</f>
      </c>
    </row>
    <row r="25" spans="1:13" ht="30">
      <c r="A25" s="243"/>
      <c r="B25" s="242" t="s">
        <v>313</v>
      </c>
      <c r="C25" s="250" t="s">
        <v>314</v>
      </c>
      <c r="D25" s="63"/>
      <c r="E25" s="63"/>
      <c r="F25" s="63"/>
      <c r="G25" s="92"/>
      <c r="H25" s="2"/>
      <c r="I25" s="300"/>
      <c r="J25" s="291"/>
      <c r="K25" s="253"/>
      <c r="L25" s="253"/>
      <c r="M25" s="253"/>
    </row>
    <row r="26" spans="1:13" ht="30">
      <c r="A26" s="243"/>
      <c r="B26" s="242" t="s">
        <v>257</v>
      </c>
      <c r="C26" s="243"/>
      <c r="D26" s="252"/>
      <c r="E26" s="252"/>
      <c r="F26" s="252"/>
      <c r="G26" s="92"/>
      <c r="H26" s="2"/>
      <c r="I26" s="300"/>
      <c r="J26" s="291"/>
      <c r="K26" s="253"/>
      <c r="L26" s="253"/>
      <c r="M26" s="253"/>
    </row>
    <row r="27" spans="1:13" ht="30.75" thickBot="1">
      <c r="A27" s="244" t="s">
        <v>23</v>
      </c>
      <c r="B27" s="283" t="s">
        <v>313</v>
      </c>
      <c r="C27" s="244"/>
      <c r="D27" s="71"/>
      <c r="E27" s="71"/>
      <c r="F27" s="71"/>
      <c r="G27" s="113"/>
      <c r="H27" s="21"/>
      <c r="I27" s="302"/>
      <c r="J27" s="292"/>
      <c r="K27" s="258"/>
      <c r="L27" s="258"/>
      <c r="M27" s="259"/>
    </row>
    <row r="28" spans="3:13" ht="13.5">
      <c r="C28" s="227"/>
      <c r="D28" s="228"/>
      <c r="E28" s="228"/>
      <c r="F28" s="228"/>
      <c r="G28" s="227"/>
      <c r="H28" s="227"/>
      <c r="I28" s="229"/>
      <c r="J28" s="228"/>
      <c r="K28" s="228"/>
      <c r="L28" s="228"/>
      <c r="M28" s="228"/>
    </row>
    <row r="33" ht="13.5">
      <c r="B33" s="285"/>
    </row>
  </sheetData>
  <sheetProtection sheet="1" objects="1" scenarios="1"/>
  <mergeCells count="5">
    <mergeCell ref="G3:G6"/>
    <mergeCell ref="H3:H6"/>
    <mergeCell ref="A3:A4"/>
    <mergeCell ref="B3:B4"/>
    <mergeCell ref="C3:C4"/>
  </mergeCells>
  <conditionalFormatting sqref="D20:F21 D16:F17 D12:F13 D8:F9 D24:F25">
    <cfRule type="cellIs" priority="1" dxfId="39" operator="equal" stopIfTrue="1">
      <formula>1</formula>
    </cfRule>
  </conditionalFormatting>
  <conditionalFormatting sqref="I24 I20 I16 I12 I8">
    <cfRule type="cellIs" priority="2" dxfId="40" operator="equal" stopIfTrue="1">
      <formula>"erreur"</formula>
    </cfRule>
  </conditionalFormatting>
  <dataValidations count="1">
    <dataValidation type="whole" allowBlank="1" showInputMessage="1" showErrorMessage="1" prompt="Saisir 0 ou 1" error="Les valeurs admises sont 0 ou 1" sqref="D20:F21 D16:F17 D12:F13 D8:F9 D24:F25">
      <formula1>0</formula1>
      <formula2>1</formula2>
    </dataValidation>
  </dataValidations>
  <printOptions/>
  <pageMargins left="0.7480314960629921" right="0.7480314960629921" top="0.5905511811023623" bottom="0.7874015748031497" header="0.11811023622047245" footer="0.5118110236220472"/>
  <pageSetup horizontalDpi="300" verticalDpi="300" orientation="landscape" paperSize="9" scale="94" r:id="rId1"/>
  <headerFooter alignWithMargins="0">
    <oddFooter>&amp;Cpage &amp;P</oddFooter>
  </headerFooter>
  <rowBreaks count="2" manualBreakCount="2">
    <brk id="15" max="255" man="1"/>
    <brk id="19" max="255" man="1"/>
  </rowBreaks>
</worksheet>
</file>

<file path=xl/worksheets/sheet7.xml><?xml version="1.0" encoding="utf-8"?>
<worksheet xmlns="http://schemas.openxmlformats.org/spreadsheetml/2006/main" xmlns:r="http://schemas.openxmlformats.org/officeDocument/2006/relationships">
  <dimension ref="A1:N24"/>
  <sheetViews>
    <sheetView view="pageBreakPreview" zoomScale="60" zoomScaleNormal="75" workbookViewId="0" topLeftCell="A1">
      <selection activeCell="H38" sqref="H38"/>
    </sheetView>
  </sheetViews>
  <sheetFormatPr defaultColWidth="10.75390625" defaultRowHeight="12.75"/>
  <cols>
    <col min="1" max="1" width="23.625" style="1" customWidth="1"/>
    <col min="2" max="3" width="15.625" style="1" customWidth="1"/>
    <col min="4" max="6" width="4.875" style="3" customWidth="1"/>
    <col min="7" max="8" width="12.625" style="1" customWidth="1"/>
    <col min="9" max="9" width="4.125" style="13" customWidth="1"/>
    <col min="10" max="10" width="15.625" style="3" customWidth="1"/>
    <col min="11" max="13" width="4.875" style="3" customWidth="1"/>
    <col min="14" max="16384" width="10.75390625" style="1" customWidth="1"/>
  </cols>
  <sheetData>
    <row r="1" spans="1:14" s="79" customFormat="1" ht="13.5" thickBot="1">
      <c r="A1" s="195" t="s">
        <v>24</v>
      </c>
      <c r="B1" s="147">
        <f>IF(ISBLANK('Page de garde'!$C$8),"",'Page de garde'!$C$8)</f>
      </c>
      <c r="C1" s="147"/>
      <c r="D1" s="147" t="str">
        <f>'Page de garde'!$C$6</f>
        <v>CQP Responsable d'équipe</v>
      </c>
      <c r="E1" s="147"/>
      <c r="F1" s="147"/>
      <c r="I1" s="147"/>
      <c r="M1" s="195" t="s">
        <v>46</v>
      </c>
      <c r="N1" s="197"/>
    </row>
    <row r="2" spans="1:14" ht="13.5">
      <c r="A2" s="22" t="s">
        <v>7</v>
      </c>
      <c r="B2" s="23"/>
      <c r="C2" s="23"/>
      <c r="D2" s="22" t="s">
        <v>8</v>
      </c>
      <c r="E2" s="131"/>
      <c r="F2" s="220"/>
      <c r="G2" s="22" t="s">
        <v>9</v>
      </c>
      <c r="H2" s="135"/>
      <c r="I2" s="132" t="s">
        <v>13</v>
      </c>
      <c r="J2" s="23"/>
      <c r="K2" s="23"/>
      <c r="L2" s="23"/>
      <c r="M2" s="135"/>
      <c r="N2" s="174"/>
    </row>
    <row r="3" spans="1:14" ht="13.5">
      <c r="A3" s="426" t="s">
        <v>2</v>
      </c>
      <c r="B3" s="428" t="s">
        <v>10</v>
      </c>
      <c r="C3" s="428" t="s">
        <v>11</v>
      </c>
      <c r="D3" s="7" t="s">
        <v>28</v>
      </c>
      <c r="E3" s="8"/>
      <c r="F3" s="12"/>
      <c r="G3" s="428" t="s">
        <v>50</v>
      </c>
      <c r="H3" s="428" t="s">
        <v>30</v>
      </c>
      <c r="I3" s="169"/>
      <c r="J3" s="170"/>
      <c r="K3" s="148"/>
      <c r="L3" s="148"/>
      <c r="M3" s="149"/>
      <c r="N3" s="174"/>
    </row>
    <row r="4" spans="1:14" ht="13.5" customHeight="1">
      <c r="A4" s="427"/>
      <c r="B4" s="429"/>
      <c r="C4" s="429"/>
      <c r="D4" s="9" t="s">
        <v>29</v>
      </c>
      <c r="E4" s="8"/>
      <c r="F4" s="12"/>
      <c r="G4" s="429"/>
      <c r="H4" s="429"/>
      <c r="I4" s="150"/>
      <c r="J4" s="151"/>
      <c r="K4" s="151"/>
      <c r="L4" s="151"/>
      <c r="M4" s="152"/>
      <c r="N4" s="174"/>
    </row>
    <row r="5" spans="1:14" ht="26.25">
      <c r="A5" s="5" t="s">
        <v>3</v>
      </c>
      <c r="B5" s="6"/>
      <c r="C5" s="6"/>
      <c r="D5" s="9" t="s">
        <v>12</v>
      </c>
      <c r="E5" s="8"/>
      <c r="F5" s="12"/>
      <c r="G5" s="429"/>
      <c r="H5" s="429"/>
      <c r="I5" s="56"/>
      <c r="J5" s="10"/>
      <c r="K5" s="11" t="s">
        <v>12</v>
      </c>
      <c r="L5" s="11"/>
      <c r="M5" s="12"/>
      <c r="N5" s="174"/>
    </row>
    <row r="6" spans="1:14" s="16" customFormat="1" ht="10.5" thickBot="1">
      <c r="A6" s="17" t="s">
        <v>4</v>
      </c>
      <c r="B6" s="18"/>
      <c r="C6" s="18"/>
      <c r="D6" s="58"/>
      <c r="E6" s="58"/>
      <c r="F6" s="221"/>
      <c r="G6" s="430"/>
      <c r="H6" s="430"/>
      <c r="I6" s="50"/>
      <c r="J6" s="19"/>
      <c r="K6" s="20">
        <f>IF(D6="","",D6)</f>
      </c>
      <c r="L6" s="20">
        <f>IF(E6="","",E6)</f>
      </c>
      <c r="M6" s="177">
        <f>IF(F6="","",F6)</f>
      </c>
      <c r="N6" s="175"/>
    </row>
    <row r="7" spans="1:13" s="16" customFormat="1" ht="15" thickBot="1">
      <c r="A7" s="238" t="s">
        <v>149</v>
      </c>
      <c r="B7" s="97"/>
      <c r="C7" s="97"/>
      <c r="D7" s="52"/>
      <c r="E7" s="52"/>
      <c r="F7" s="52"/>
      <c r="G7" s="53"/>
      <c r="H7" s="234"/>
      <c r="I7" s="296"/>
      <c r="J7" s="297"/>
      <c r="K7" s="265"/>
      <c r="L7" s="265"/>
      <c r="M7" s="265"/>
    </row>
    <row r="8" spans="1:13" ht="51">
      <c r="A8" s="239" t="s">
        <v>150</v>
      </c>
      <c r="B8" s="245" t="s">
        <v>259</v>
      </c>
      <c r="C8" s="246" t="s">
        <v>260</v>
      </c>
      <c r="D8" s="59"/>
      <c r="E8" s="59"/>
      <c r="F8" s="59"/>
      <c r="G8" s="92"/>
      <c r="H8" s="231"/>
      <c r="I8" s="298" t="s">
        <v>76</v>
      </c>
      <c r="J8" s="299" t="s">
        <v>86</v>
      </c>
      <c r="K8" s="256">
        <f>IF(OR(ISBLANK(D8),ISBLANK(D9)),"",SUM(D8:D9)/COUNT(D8:D9))</f>
      </c>
      <c r="L8" s="256">
        <f>IF(OR(ISBLANK(E8),ISBLANK(E9)),"",SUM(E8:E9)/COUNT(E8:E9))</f>
      </c>
      <c r="M8" s="256">
        <f>IF(OR(ISBLANK(F8),ISBLANK(F9)),"",SUM(F8:F9)/COUNT(F8:F9))</f>
      </c>
    </row>
    <row r="9" spans="1:13" ht="30">
      <c r="A9" s="240" t="s">
        <v>258</v>
      </c>
      <c r="B9" s="243"/>
      <c r="C9" s="250" t="s">
        <v>315</v>
      </c>
      <c r="D9" s="63"/>
      <c r="E9" s="63"/>
      <c r="F9" s="63"/>
      <c r="G9" s="92"/>
      <c r="H9" s="231"/>
      <c r="I9" s="300" t="s">
        <v>75</v>
      </c>
      <c r="J9" s="291" t="s">
        <v>85</v>
      </c>
      <c r="K9" s="257">
        <f>IF(OR(ISBLANK(D8),ISBLANK(D9)),"",SUM(D8:D9)/COUNT(D8:D9))</f>
      </c>
      <c r="L9" s="257">
        <f>IF(OR(ISBLANK(E8),ISBLANK(E9)),"",SUM(E8:E9)/COUNT(E8:E9))</f>
      </c>
      <c r="M9" s="257">
        <f>IF(OR(ISBLANK(F8),ISBLANK(F9)),"",SUM(F8:F9)/COUNT(F8:F9))</f>
      </c>
    </row>
    <row r="10" spans="1:13" ht="20.25">
      <c r="A10" s="240"/>
      <c r="B10" s="247"/>
      <c r="C10" s="243" t="s">
        <v>348</v>
      </c>
      <c r="D10" s="252"/>
      <c r="E10" s="252"/>
      <c r="F10" s="252"/>
      <c r="G10" s="92"/>
      <c r="H10" s="231"/>
      <c r="I10" s="300"/>
      <c r="J10" s="291"/>
      <c r="K10" s="253"/>
      <c r="L10" s="253"/>
      <c r="M10" s="253"/>
    </row>
    <row r="11" spans="1:13" ht="14.25" customHeight="1" thickBot="1">
      <c r="A11" s="241" t="s">
        <v>23</v>
      </c>
      <c r="B11" s="248"/>
      <c r="C11" s="244"/>
      <c r="D11" s="71"/>
      <c r="E11" s="71"/>
      <c r="F11" s="71"/>
      <c r="G11" s="92"/>
      <c r="H11" s="231"/>
      <c r="I11" s="302"/>
      <c r="J11" s="292"/>
      <c r="K11" s="258"/>
      <c r="L11" s="258"/>
      <c r="M11" s="259"/>
    </row>
    <row r="12" spans="1:13" ht="40.5">
      <c r="A12" s="239" t="s">
        <v>151</v>
      </c>
      <c r="B12" s="249" t="s">
        <v>261</v>
      </c>
      <c r="C12" s="246" t="s">
        <v>349</v>
      </c>
      <c r="D12" s="59"/>
      <c r="E12" s="59"/>
      <c r="F12" s="59"/>
      <c r="G12" s="92"/>
      <c r="H12" s="231"/>
      <c r="I12" s="298" t="s">
        <v>76</v>
      </c>
      <c r="J12" s="299" t="s">
        <v>86</v>
      </c>
      <c r="K12" s="256">
        <f>IF(OR(ISBLANK(D12),ISBLANK(D13)),"",SUM(D12:D13)/COUNT(D12:D13))</f>
      </c>
      <c r="L12" s="256">
        <f>IF(OR(ISBLANK(E12),ISBLANK(E13)),"",SUM(E12:E13)/COUNT(E12:E13))</f>
      </c>
      <c r="M12" s="256">
        <f>IF(OR(ISBLANK(F12),ISBLANK(F13)),"",SUM(F12:F13)/COUNT(F12:F13))</f>
      </c>
    </row>
    <row r="13" spans="1:13" ht="20.25">
      <c r="A13" s="260"/>
      <c r="B13" s="247"/>
      <c r="C13" s="250" t="s">
        <v>316</v>
      </c>
      <c r="D13" s="63"/>
      <c r="E13" s="63"/>
      <c r="F13" s="63"/>
      <c r="G13" s="92"/>
      <c r="H13" s="231"/>
      <c r="I13" s="300" t="s">
        <v>75</v>
      </c>
      <c r="J13" s="291" t="s">
        <v>85</v>
      </c>
      <c r="K13" s="257">
        <f>IF(OR(ISBLANK(D12),ISBLANK(D13)),"",SUM(D12:D13)/COUNT(D12:D13))</f>
      </c>
      <c r="L13" s="257">
        <f>IF(OR(ISBLANK(E12),ISBLANK(E13)),"",SUM(E12:E13)/COUNT(E12:E13))</f>
      </c>
      <c r="M13" s="257">
        <f>IF(OR(ISBLANK(F12),ISBLANK(F13)),"",SUM(F12:F13)/COUNT(F12:F13))</f>
      </c>
    </row>
    <row r="14" spans="1:13" ht="13.5">
      <c r="A14" s="242" t="s">
        <v>23</v>
      </c>
      <c r="B14" s="247"/>
      <c r="C14" s="243"/>
      <c r="D14" s="252"/>
      <c r="E14" s="252"/>
      <c r="F14" s="252"/>
      <c r="G14" s="92"/>
      <c r="H14" s="231"/>
      <c r="I14" s="300"/>
      <c r="J14" s="291"/>
      <c r="K14" s="253"/>
      <c r="L14" s="253"/>
      <c r="M14" s="253"/>
    </row>
    <row r="15" spans="1:13" ht="14.25" customHeight="1" thickBot="1">
      <c r="A15" s="241" t="s">
        <v>23</v>
      </c>
      <c r="B15" s="248"/>
      <c r="C15" s="244"/>
      <c r="D15" s="71"/>
      <c r="E15" s="71"/>
      <c r="F15" s="71"/>
      <c r="G15" s="92"/>
      <c r="H15" s="231"/>
      <c r="I15" s="302"/>
      <c r="J15" s="292"/>
      <c r="K15" s="258"/>
      <c r="L15" s="258"/>
      <c r="M15" s="259"/>
    </row>
    <row r="16" spans="1:13" ht="52.5">
      <c r="A16" s="239" t="s">
        <v>152</v>
      </c>
      <c r="B16" s="249" t="s">
        <v>262</v>
      </c>
      <c r="C16" s="246" t="s">
        <v>350</v>
      </c>
      <c r="D16" s="59"/>
      <c r="E16" s="59"/>
      <c r="F16" s="59"/>
      <c r="G16" s="92"/>
      <c r="H16" s="231"/>
      <c r="I16" s="298" t="s">
        <v>154</v>
      </c>
      <c r="J16" s="299" t="s">
        <v>157</v>
      </c>
      <c r="K16" s="256">
        <f>IF(OR(ISBLANK(D16),ISBLANK(D17)),"",SUM(D16:D17)/COUNT(D16:D17))</f>
      </c>
      <c r="L16" s="256">
        <f>IF(OR(ISBLANK(E16),ISBLANK(E17)),"",SUM(E16:E17)/COUNT(E16:E17))</f>
      </c>
      <c r="M16" s="256">
        <f>IF(OR(ISBLANK(F16),ISBLANK(F17)),"",SUM(F16:F17)/COUNT(F16:F17))</f>
      </c>
    </row>
    <row r="17" spans="1:13" ht="51">
      <c r="A17" s="243"/>
      <c r="B17" s="247" t="s">
        <v>263</v>
      </c>
      <c r="C17" s="250" t="s">
        <v>18</v>
      </c>
      <c r="D17" s="63"/>
      <c r="E17" s="63"/>
      <c r="F17" s="63"/>
      <c r="G17" s="92"/>
      <c r="H17" s="231"/>
      <c r="I17" s="300" t="s">
        <v>155</v>
      </c>
      <c r="J17" s="291" t="s">
        <v>156</v>
      </c>
      <c r="K17" s="257">
        <f>IF(OR(ISBLANK(D16),ISBLANK(D17)),"",SUM(D16:D17)/COUNT(D16:D17))</f>
      </c>
      <c r="L17" s="257">
        <f>IF(OR(ISBLANK(E16),ISBLANK(E17)),"",SUM(E16:E17)/COUNT(E16:E17))</f>
      </c>
      <c r="M17" s="257">
        <f>IF(OR(ISBLANK(F16),ISBLANK(F17)),"",SUM(F16:F17)/COUNT(F16:F17))</f>
      </c>
    </row>
    <row r="18" spans="1:13" ht="30">
      <c r="A18" s="243"/>
      <c r="B18" s="247" t="s">
        <v>317</v>
      </c>
      <c r="C18" s="243" t="s">
        <v>318</v>
      </c>
      <c r="D18" s="252"/>
      <c r="E18" s="252"/>
      <c r="F18" s="252"/>
      <c r="G18" s="92"/>
      <c r="H18" s="231"/>
      <c r="I18" s="300" t="s">
        <v>81</v>
      </c>
      <c r="J18" s="291" t="s">
        <v>91</v>
      </c>
      <c r="K18" s="257">
        <f>IF(OR(ISBLANK(D16),ISBLANK(D17)),"",SUM(D16:D17)/COUNT(D16:D17))</f>
      </c>
      <c r="L18" s="257">
        <f>IF(OR(ISBLANK(E16),ISBLANK(E17)),"",SUM(E16:E17)/COUNT(E16:E17))</f>
      </c>
      <c r="M18" s="257">
        <f>IF(OR(ISBLANK(F16),ISBLANK(F17)),"",SUM(F16:F17)/COUNT(F16:F17))</f>
      </c>
    </row>
    <row r="19" spans="1:13" ht="14.25" customHeight="1" thickBot="1">
      <c r="A19" s="244" t="s">
        <v>23</v>
      </c>
      <c r="B19" s="248"/>
      <c r="C19" s="244"/>
      <c r="D19" s="71"/>
      <c r="E19" s="71"/>
      <c r="F19" s="71"/>
      <c r="G19" s="92"/>
      <c r="H19" s="231"/>
      <c r="I19" s="302"/>
      <c r="J19" s="292"/>
      <c r="K19" s="258"/>
      <c r="L19" s="258"/>
      <c r="M19" s="259"/>
    </row>
    <row r="20" spans="1:13" ht="40.5">
      <c r="A20" s="239" t="s">
        <v>153</v>
      </c>
      <c r="B20" s="245" t="s">
        <v>264</v>
      </c>
      <c r="C20" s="245" t="s">
        <v>351</v>
      </c>
      <c r="D20" s="59"/>
      <c r="E20" s="59"/>
      <c r="F20" s="59"/>
      <c r="G20" s="92"/>
      <c r="H20" s="231"/>
      <c r="I20" s="298" t="s">
        <v>80</v>
      </c>
      <c r="J20" s="299" t="s">
        <v>90</v>
      </c>
      <c r="K20" s="266">
        <f>IF(OR(ISBLANK(D20),ISBLANK(D21)),"",SUM(D20:D21)/COUNT(D20:D21))</f>
      </c>
      <c r="L20" s="266">
        <f>IF(OR(ISBLANK(E20),ISBLANK(E21)),"",SUM(E20:E21)/COUNT(E20:E21))</f>
      </c>
      <c r="M20" s="266">
        <f>IF(OR(ISBLANK(F20),ISBLANK(F21)),"",SUM(F20:F21)/COUNT(F20:F21))</f>
      </c>
    </row>
    <row r="21" spans="1:13" ht="13.5">
      <c r="A21" s="243"/>
      <c r="B21" s="243"/>
      <c r="C21" s="264" t="s">
        <v>18</v>
      </c>
      <c r="D21" s="63"/>
      <c r="E21" s="63"/>
      <c r="F21" s="63"/>
      <c r="G21" s="92"/>
      <c r="H21" s="231"/>
      <c r="I21" s="300"/>
      <c r="J21" s="291"/>
      <c r="K21" s="253"/>
      <c r="L21" s="253"/>
      <c r="M21" s="253"/>
    </row>
    <row r="22" spans="1:13" ht="13.5">
      <c r="A22" s="243"/>
      <c r="B22" s="251"/>
      <c r="C22" s="243"/>
      <c r="D22" s="252"/>
      <c r="E22" s="252"/>
      <c r="F22" s="252"/>
      <c r="G22" s="92"/>
      <c r="H22" s="231"/>
      <c r="I22" s="300"/>
      <c r="J22" s="291"/>
      <c r="K22" s="253"/>
      <c r="L22" s="253"/>
      <c r="M22" s="253"/>
    </row>
    <row r="23" spans="1:13" ht="14.25" customHeight="1" thickBot="1">
      <c r="A23" s="244" t="s">
        <v>23</v>
      </c>
      <c r="B23" s="248"/>
      <c r="C23" s="244"/>
      <c r="D23" s="71"/>
      <c r="E23" s="71"/>
      <c r="F23" s="71"/>
      <c r="G23" s="92"/>
      <c r="H23" s="231"/>
      <c r="I23" s="302"/>
      <c r="J23" s="292"/>
      <c r="K23" s="258"/>
      <c r="L23" s="258"/>
      <c r="M23" s="259"/>
    </row>
    <row r="24" spans="3:13" ht="13.5">
      <c r="C24" s="227"/>
      <c r="D24" s="228"/>
      <c r="E24" s="228"/>
      <c r="F24" s="228"/>
      <c r="G24" s="227"/>
      <c r="H24" s="227"/>
      <c r="I24" s="229"/>
      <c r="J24" s="228"/>
      <c r="K24" s="228"/>
      <c r="L24" s="228"/>
      <c r="M24" s="228"/>
    </row>
  </sheetData>
  <sheetProtection sheet="1" objects="1" scenarios="1"/>
  <mergeCells count="5">
    <mergeCell ref="G3:G6"/>
    <mergeCell ref="H3:H6"/>
    <mergeCell ref="A3:A4"/>
    <mergeCell ref="B3:B4"/>
    <mergeCell ref="C3:C4"/>
  </mergeCells>
  <conditionalFormatting sqref="D16:F17 D12:F13 D8:F9 D20:F21">
    <cfRule type="cellIs" priority="1" dxfId="39" operator="equal" stopIfTrue="1">
      <formula>1</formula>
    </cfRule>
  </conditionalFormatting>
  <conditionalFormatting sqref="I20 I16 I12 I8">
    <cfRule type="cellIs" priority="2" dxfId="40" operator="equal" stopIfTrue="1">
      <formula>"erreur"</formula>
    </cfRule>
  </conditionalFormatting>
  <dataValidations count="1">
    <dataValidation type="whole" allowBlank="1" showInputMessage="1" showErrorMessage="1" prompt="Saisir 0 ou 1" error="Les valeurs admises sont 0 ou 1" sqref="D16:F17 D12:F13 D8:F9 D20:F21">
      <formula1>0</formula1>
      <formula2>1</formula2>
    </dataValidation>
  </dataValidations>
  <printOptions/>
  <pageMargins left="0.7480314960629921" right="0.7480314960629921" top="0.5905511811023623" bottom="0.7874015748031497" header="0.11811023622047245" footer="0.5118110236220472"/>
  <pageSetup horizontalDpi="300" verticalDpi="300" orientation="landscape" paperSize="9" scale="94" r:id="rId1"/>
  <headerFooter alignWithMargins="0">
    <oddFooter>&amp;Cpage &amp;P</oddFooter>
  </headerFooter>
  <rowBreaks count="1" manualBreakCount="1">
    <brk id="15" max="255" man="1"/>
  </rowBreaks>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F14" sqref="F14"/>
    </sheetView>
  </sheetViews>
  <sheetFormatPr defaultColWidth="11.00390625" defaultRowHeight="12.75"/>
  <cols>
    <col min="1" max="1" width="4.875" style="0" customWidth="1"/>
    <col min="2" max="2" width="27.125" style="0" customWidth="1"/>
    <col min="3" max="3" width="5.625" style="0" customWidth="1"/>
    <col min="4" max="4" width="4.125" style="0" customWidth="1"/>
    <col min="5" max="5" width="27.125" style="0" customWidth="1"/>
    <col min="6" max="6" width="5.625" style="0" customWidth="1"/>
    <col min="7" max="7" width="4.125" style="0" customWidth="1"/>
    <col min="8" max="8" width="27.125" style="0" customWidth="1"/>
    <col min="9" max="9" width="5.625" style="0" customWidth="1"/>
    <col min="10" max="10" width="7.75390625" style="0" customWidth="1"/>
  </cols>
  <sheetData>
    <row r="1" spans="1:10" s="200" customFormat="1" ht="12.75">
      <c r="A1" s="225" t="s">
        <v>44</v>
      </c>
      <c r="B1" s="225"/>
      <c r="C1" s="195"/>
      <c r="D1" s="199" t="str">
        <f>'Page de garde'!$C$6</f>
        <v>CQP Responsable d'équipe</v>
      </c>
      <c r="E1" s="199"/>
      <c r="H1" s="226" t="s">
        <v>47</v>
      </c>
      <c r="I1" s="222"/>
      <c r="J1" s="222"/>
    </row>
    <row r="2" spans="1:10" s="200" customFormat="1" ht="12.75">
      <c r="A2" s="199">
        <f>IF(ISBLANK('Page de garde'!$C$8),"",'Page de garde'!$C$8)</f>
      </c>
      <c r="B2" s="199"/>
      <c r="C2" s="195"/>
      <c r="D2" s="199" t="s">
        <v>43</v>
      </c>
      <c r="E2" s="199"/>
      <c r="G2" s="198"/>
      <c r="H2" s="224">
        <f>IF(ISBLANK('Grille obs tuteur M1'!$D$6),"",'Grille obs tuteur M1'!$D$6)</f>
      </c>
      <c r="I2" s="223"/>
      <c r="J2" s="223"/>
    </row>
    <row r="3" spans="1:10" s="200" customFormat="1" ht="13.5" thickBot="1">
      <c r="A3" s="199"/>
      <c r="B3" s="199"/>
      <c r="C3" s="195"/>
      <c r="D3" s="199"/>
      <c r="E3" s="199"/>
      <c r="G3" s="198"/>
      <c r="H3" s="224"/>
      <c r="I3" s="223"/>
      <c r="J3" s="223"/>
    </row>
    <row r="4" spans="1:9" s="4" customFormat="1" ht="13.5" thickBot="1">
      <c r="A4" s="39"/>
      <c r="B4" s="30" t="s">
        <v>6</v>
      </c>
      <c r="C4" s="30"/>
      <c r="D4" s="30"/>
      <c r="E4" s="30"/>
      <c r="F4" s="30"/>
      <c r="G4" s="30"/>
      <c r="H4" s="30"/>
      <c r="I4" s="31"/>
    </row>
    <row r="5" spans="1:9" s="38" customFormat="1" ht="26.25">
      <c r="A5" s="48" t="s">
        <v>158</v>
      </c>
      <c r="B5" s="32"/>
      <c r="C5" s="33" t="s">
        <v>37</v>
      </c>
      <c r="D5" s="49" t="s">
        <v>160</v>
      </c>
      <c r="E5" s="34"/>
      <c r="F5" s="35" t="s">
        <v>37</v>
      </c>
      <c r="G5" s="48" t="s">
        <v>161</v>
      </c>
      <c r="H5" s="37"/>
      <c r="I5" s="36" t="s">
        <v>37</v>
      </c>
    </row>
    <row r="6" spans="1:9" s="14" customFormat="1" ht="30" customHeight="1">
      <c r="A6" s="25" t="s">
        <v>159</v>
      </c>
      <c r="B6" s="15" t="s">
        <v>110</v>
      </c>
      <c r="C6" s="72">
        <f>(SUMIF('Grille obs tuteur M1'!$I$8:$K$46,"PSF1",'Grille obs tuteur M1'!$K$8:$K$46)+SUMIF('Grille obs tuteur M2 '!$I$8:$K$44,"PSF1",'Grille obs tuteur M2 '!$K$8:$K$44)+SUMIF('Grille obs tuteur M3'!$I$8:$K$43,"PSF1",'Grille obs tuteur M3'!$K$8:$K$43)+SUMIF('Grille obs tuteur M4'!$I$8:$K$46,"PSF1",'Grille obs tuteur M4'!$K$8:$K$46)+SUMIF('Grille obs tuteur M5'!$I$8:$K$42,"PSF1",'Grille obs tuteur M5'!$K$8:$K$42))/(COUNTIF('Grille obs tuteur M1'!$I$8:$K$46,"PSF1")+COUNTIF('Grille obs tuteur M2 '!$I$8:$K$44,"PSF1")+COUNTIF('Grille obs tuteur M3'!$I$8:$K$43,"PSF1")+COUNTIF('Grille obs tuteur M4'!$I$8:$K$46,"PSF1")+COUNTIF('Grille obs tuteur M5'!$I$8:$K$42,"PSF1"))</f>
        <v>0</v>
      </c>
      <c r="D6" s="29" t="s">
        <v>99</v>
      </c>
      <c r="E6" s="15" t="s">
        <v>105</v>
      </c>
      <c r="F6" s="72">
        <f>(SUMIF('Grille obs tuteur M1'!$I$8:$K$46,"GSF1",'Grille obs tuteur M1'!$K$8:$K$46)+SUMIF('Grille obs tuteur M2 '!$I$8:$K$44,"GSF1",'Grille obs tuteur M2 '!$K$8:$K$44)+SUMIF('Grille obs tuteur M3'!$I$8:$K$43,"GSF1",'Grille obs tuteur M3'!$K$8:$K$43)+SUMIF('Grille obs tuteur M4'!$I$8:$K$46,"GSF1",'Grille obs tuteur M4'!$K$8:$K$46)+SUMIF('Grille obs tuteur M5'!$I$8:$K$42,"GSF1",'Grille obs tuteur M5'!$K$8:$K$42))/(COUNTIF('Grille obs tuteur M1'!$I$8:$K$46,"GSF1")+COUNTIF('Grille obs tuteur M2 '!$I$8:$K$44,"GSF1")+COUNTIF('Grille obs tuteur M3'!$I$8:$K$43,"GSF1")+COUNTIF('Grille obs tuteur M4'!$I$8:$K$46,"GSF1")+COUNTIF('Grille obs tuteur M5'!$I$8:$K$42,"GSF1"))</f>
        <v>0</v>
      </c>
      <c r="G6" s="29" t="s">
        <v>72</v>
      </c>
      <c r="H6" s="15" t="s">
        <v>82</v>
      </c>
      <c r="I6" s="72">
        <f>(SUMIF('Grille obs tuteur M1'!$I$8:$K$46,"ASF1",'Grille obs tuteur M1'!$K$8:$K$46)+SUMIF('Grille obs tuteur M2 '!$I$8:$K$44,"ASF1",'Grille obs tuteur M2 '!$K$8:$K$44)+SUMIF('Grille obs tuteur M3'!$I$8:$K$43,"ASF1",'Grille obs tuteur M3'!$K$8:$K$43)+SUMIF('Grille obs tuteur M4'!$I$8:$K$46,"ASF1",'Grille obs tuteur M4'!$K$8:$K$46)+SUMIF('Grille obs tuteur M5'!$I$8:$K$42,"ASF1",'Grille obs tuteur M5'!$K$8:$K$42))/(COUNTIF('Grille obs tuteur M1'!$I$8:$K$46,"ASF1")+COUNTIF('Grille obs tuteur M2 '!$I$8:$K$44,"ASF1")+COUNTIF('Grille obs tuteur M3'!$I$8:$K$43,"ASF1")+COUNTIF('Grille obs tuteur M4'!$I$8:$K$46,"ASF1")+COUNTIF('Grille obs tuteur M5'!$I$8:$K$42,"ASF1"))</f>
        <v>0</v>
      </c>
    </row>
    <row r="7" spans="1:9" s="14" customFormat="1" ht="30" customHeight="1">
      <c r="A7" s="25" t="s">
        <v>102</v>
      </c>
      <c r="B7" s="15" t="s">
        <v>108</v>
      </c>
      <c r="C7" s="72">
        <f>(SUMIF('Grille obs tuteur M1'!$I$8:$K$46,"PSF2",'Grille obs tuteur M1'!$K$8:$K$46)+SUMIF('Grille obs tuteur M2 '!$I$8:$K$44,"PSF2",'Grille obs tuteur M2 '!$K$8:$K$44)+SUMIF('Grille obs tuteur M3'!$I$8:$K$43,"PSF2",'Grille obs tuteur M3'!$K$8:$K$43)+SUMIF('Grille obs tuteur M4'!$I$8:$K$46,"PSF2",'Grille obs tuteur M4'!$K$8:$K$46)+SUMIF('Grille obs tuteur M5'!$I$8:$K$42,"PSF2",'Grille obs tuteur M5'!$K$8:$K$42))/(COUNTIF('Grille obs tuteur M1'!$I$8:$K$46,"PSF2")+COUNTIF('Grille obs tuteur M2 '!$I$8:$K$44,"PSF2")+COUNTIF('Grille obs tuteur M3'!$I$8:$K$43,"PSF2")+COUNTIF('Grille obs tuteur M4'!$I$8:$K$46,"PSF2")+COUNTIF('Grille obs tuteur M5'!$I$8:$K$42,"PSF2"))</f>
        <v>0</v>
      </c>
      <c r="D7" s="29" t="s">
        <v>77</v>
      </c>
      <c r="E7" s="15" t="s">
        <v>87</v>
      </c>
      <c r="F7" s="72">
        <f>(SUMIF('Grille obs tuteur M1'!$I$8:$K$46,"GSF2",'Grille obs tuteur M1'!$K$8:$K$46)+SUMIF('Grille obs tuteur M2 '!$I$8:$K$44,"GSF2",'Grille obs tuteur M2 '!$K$8:$K$44)+SUMIF('Grille obs tuteur M3'!$I$8:$K$43,"GSF2",'Grille obs tuteur M3'!$K$8:$K$43)+SUMIF('Grille obs tuteur M4'!$I$8:$K$46,"GSF2",'Grille obs tuteur M4'!$K$8:$K$46)+SUMIF('Grille obs tuteur M5'!$I$8:$K$42,"GSF2",'Grille obs tuteur M5'!$K$8:$K$42))/(COUNTIF('Grille obs tuteur M1'!$I$8:$K$46,"GSF2")+COUNTIF('Grille obs tuteur M2 '!$I$8:$K$44,"GSF2")+COUNTIF('Grille obs tuteur M3'!$I$8:$K$43,"GSF2")+COUNTIF('Grille obs tuteur M4'!$I$8:$K$46,"GSF2")+COUNTIF('Grille obs tuteur M5'!$I$8:$K$42,"GSF2"))</f>
        <v>0</v>
      </c>
      <c r="G7" s="29" t="s">
        <v>73</v>
      </c>
      <c r="H7" s="15" t="s">
        <v>83</v>
      </c>
      <c r="I7" s="72">
        <f>(SUMIF('Grille obs tuteur M1'!$I$8:$K$46,"ASF2",'Grille obs tuteur M1'!$K$8:$K$46)+SUMIF('Grille obs tuteur M2 '!$I$8:$K$44,"ASF2",'Grille obs tuteur M2 '!$K$8:$K$44)+SUMIF('Grille obs tuteur M3'!$I$8:$K$43,"ASF2",'Grille obs tuteur M3'!$K$8:$K$43)+SUMIF('Grille obs tuteur M4'!$I$8:$K$46,"ASF2",'Grille obs tuteur M4'!$K$8:$K$46)+SUMIF('Grille obs tuteur M5'!$I$8:$K$42,"ASF2",'Grille obs tuteur M5'!$K$8:$K$42))/(COUNTIF('Grille obs tuteur M1'!$I$8:$K$46,"ASF2")+COUNTIF('Grille obs tuteur M2 '!$I$8:$K$44,"ASF2")+COUNTIF('Grille obs tuteur M3'!$I$8:$K$43,"ASF2")+COUNTIF('Grille obs tuteur M4'!$I$8:$K$46,"ASF2")+COUNTIF('Grille obs tuteur M5'!$I$8:$K$42,"ASF2"))</f>
        <v>0</v>
      </c>
    </row>
    <row r="8" spans="1:9" s="14" customFormat="1" ht="30" customHeight="1">
      <c r="A8" s="27" t="s">
        <v>103</v>
      </c>
      <c r="B8" s="28" t="s">
        <v>109</v>
      </c>
      <c r="C8" s="72">
        <f>(SUMIF('Grille obs tuteur M1'!$I$8:$K$46,"PSF3",'Grille obs tuteur M1'!$K$8:$K$46)+SUMIF('Grille obs tuteur M2 '!$I$8:$K$44,"PSF3",'Grille obs tuteur M2 '!$K$8:$K$44)+SUMIF('Grille obs tuteur M3'!$I$8:$K$43,"PSF3",'Grille obs tuteur M3'!$K$8:$K$43)+SUMIF('Grille obs tuteur M4'!$I$8:$K$46,"PSF3",'Grille obs tuteur M4'!$K$8:$K$46)+SUMIF('Grille obs tuteur M5'!$I$8:$K$42,"PSF3",'Grille obs tuteur M5'!$K$8:$K$42))/(COUNTIF('Grille obs tuteur M1'!$I$8:$K$46,"PSF3")+COUNTIF('Grille obs tuteur M2 '!$I$8:$K$44,"PSF3")+COUNTIF('Grille obs tuteur M3'!$I$8:$K$43,"PSF3")+COUNTIF('Grille obs tuteur M4'!$I$8:$K$46,"PSF3")+COUNTIF('Grille obs tuteur M5'!$I$8:$K$42,"PSF3"))</f>
        <v>0</v>
      </c>
      <c r="D8" s="29" t="s">
        <v>78</v>
      </c>
      <c r="E8" s="15" t="s">
        <v>88</v>
      </c>
      <c r="F8" s="72">
        <f>(SUMIF('Grille obs tuteur M1'!$I$8:$K$46,"GSF3",'Grille obs tuteur M1'!$K$8:$K$46)+SUMIF('Grille obs tuteur M2 '!$I$8:$K$44,"GSF3",'Grille obs tuteur M2 '!$K$8:$K$44)+SUMIF('Grille obs tuteur M3'!$I$8:$K$43,"GSF3",'Grille obs tuteur M3'!$K$8:$K$43)+SUMIF('Grille obs tuteur M4'!$I$8:$K$46,"GSF3",'Grille obs tuteur M4'!$K$8:$K$46)+SUMIF('Grille obs tuteur M5'!$I$8:$K$42,"GSF3",'Grille obs tuteur M5'!$K$8:$K$42))/(COUNTIF('Grille obs tuteur M1'!$I$8:$K$46,"GSF3")+COUNTIF('Grille obs tuteur M2 '!$I$8:$K$44,"GSF3")+COUNTIF('Grille obs tuteur M3'!$I$8:$K$43,"GSF3")+COUNTIF('Grille obs tuteur M4'!$I$8:$K$46,"GSF3")+COUNTIF('Grille obs tuteur M5'!$I$8:$K$42,"GSF3"))</f>
        <v>0</v>
      </c>
      <c r="G8" s="29" t="s">
        <v>76</v>
      </c>
      <c r="H8" s="15" t="s">
        <v>86</v>
      </c>
      <c r="I8" s="72">
        <f>(SUMIF('Grille obs tuteur M1'!$I$8:$K$46,"ASF3",'Grille obs tuteur M1'!$K$8:$K$46)+SUMIF('Grille obs tuteur M2 '!$I$8:$K$44,"ASF3",'Grille obs tuteur M2 '!$K$8:$K$44)+SUMIF('Grille obs tuteur M3'!$I$8:$K$43,"ASF3",'Grille obs tuteur M3'!$K$8:$K$43)+SUMIF('Grille obs tuteur M4'!$I$8:$K$46,"ASF3",'Grille obs tuteur M4'!$K$8:$K$46)+SUMIF('Grille obs tuteur M5'!$I$8:$K$42,"ASF3",'Grille obs tuteur M5'!$K$8:$K$42))/(COUNTIF('Grille obs tuteur M1'!$I$8:$K$46,"ASF3")+COUNTIF('Grille obs tuteur M2 '!$I$8:$K$44,"ASF3")+COUNTIF('Grille obs tuteur M3'!$I$8:$K$43,"ASF3")+COUNTIF('Grille obs tuteur M4'!$I$8:$K$46,"ASF3")+COUNTIF('Grille obs tuteur M5'!$I$8:$K$42,"ASF3"))</f>
        <v>0</v>
      </c>
    </row>
    <row r="9" spans="1:9" s="14" customFormat="1" ht="30" customHeight="1">
      <c r="A9" s="25" t="s">
        <v>119</v>
      </c>
      <c r="B9" s="15" t="s">
        <v>129</v>
      </c>
      <c r="C9" s="72">
        <f>(SUMIF('Grille obs tuteur M1'!$I$8:$K$46,"PSF4",'Grille obs tuteur M1'!$K$8:$K$46)+SUMIF('Grille obs tuteur M2 '!$I$8:$K$44,"PSF4",'Grille obs tuteur M2 '!$K$8:$K$44)+SUMIF('Grille obs tuteur M3'!$I$8:$K$43,"PSF4",'Grille obs tuteur M3'!$K$8:$K$43)+SUMIF('Grille obs tuteur M4'!$I$8:$K$46,"PSF4",'Grille obs tuteur M4'!$K$8:$K$46)+SUMIF('Grille obs tuteur M5'!$I$8:$K$42,"PSF4",'Grille obs tuteur M5'!$K$8:$K$42))/(COUNTIF('Grille obs tuteur M1'!$I$8:$K$46,"PSF4")+COUNTIF('Grille obs tuteur M2 '!$I$8:$K$44,"PSF4")+COUNTIF('Grille obs tuteur M3'!$I$8:$K$43,"PSF4")+COUNTIF('Grille obs tuteur M4'!$I$8:$K$46,"PSF4")+COUNTIF('Grille obs tuteur M5'!$I$8:$K$42,"PSF4"))</f>
        <v>0</v>
      </c>
      <c r="D9" s="29" t="s">
        <v>100</v>
      </c>
      <c r="E9" s="15" t="s">
        <v>106</v>
      </c>
      <c r="F9" s="72">
        <f>(SUMIF('Grille obs tuteur M1'!$I$8:$K$46,"GSF4",'Grille obs tuteur M1'!$K$8:$K$46)+SUMIF('Grille obs tuteur M2 '!$I$8:$K$44,"GSF4",'Grille obs tuteur M2 '!$K$8:$K$44)+SUMIF('Grille obs tuteur M3'!$I$8:$K$43,"GSF4",'Grille obs tuteur M3'!$K$8:$K$43)+SUMIF('Grille obs tuteur M4'!$I$8:$K$46,"GSF4",'Grille obs tuteur M4'!$K$8:$K$46)+SUMIF('Grille obs tuteur M5'!$I$8:$K$42,"GSF4",'Grille obs tuteur M5'!$K$8:$K$42))/(COUNTIF('Grille obs tuteur M1'!$I$8:$K$46,"GSF4")+COUNTIF('Grille obs tuteur M2 '!$I$8:$K$44,"GSF4")+COUNTIF('Grille obs tuteur M3'!$I$8:$K$43,"GSF4")+COUNTIF('Grille obs tuteur M4'!$I$8:$K$46,"GSF4")+COUNTIF('Grille obs tuteur M5'!$I$8:$K$42,"GSF4"))</f>
        <v>0</v>
      </c>
      <c r="G9" s="29" t="s">
        <v>75</v>
      </c>
      <c r="H9" s="15" t="s">
        <v>85</v>
      </c>
      <c r="I9" s="72">
        <f>(SUMIF('Grille obs tuteur M1'!$I$8:$K$46,"ASF4",'Grille obs tuteur M1'!$K$8:$K$46)+SUMIF('Grille obs tuteur M2 '!$I$8:$K$44,"ASF4",'Grille obs tuteur M2 '!$K$8:$K$44)+SUMIF('Grille obs tuteur M3'!$I$8:$K$43,"ASF4",'Grille obs tuteur M3'!$K$8:$K$43)+SUMIF('Grille obs tuteur M4'!$I$8:$K$46,"ASF4",'Grille obs tuteur M4'!$K$8:$K$46)+SUMIF('Grille obs tuteur M5'!$I$8:$K$42,"ASF4",'Grille obs tuteur M5'!$K$8:$K$42))/(COUNTIF('Grille obs tuteur M1'!$I$8:$K$46,"ASF4")+COUNTIF('Grille obs tuteur M2 '!$I$8:$K$44,"ASF4")+COUNTIF('Grille obs tuteur M3'!$I$8:$K$43,"ASF4")+COUNTIF('Grille obs tuteur M4'!$I$8:$K$46,"ASF4")+COUNTIF('Grille obs tuteur M5'!$I$8:$K$42,"ASF4"))</f>
        <v>0</v>
      </c>
    </row>
    <row r="10" spans="1:9" s="14" customFormat="1" ht="30" customHeight="1">
      <c r="A10" s="25" t="s">
        <v>122</v>
      </c>
      <c r="B10" s="15" t="s">
        <v>128</v>
      </c>
      <c r="C10" s="72">
        <f>(SUMIF('Grille obs tuteur M1'!$I$8:$K$46,"PSF5",'Grille obs tuteur M1'!$K$8:$K$46)+SUMIF('Grille obs tuteur M2 '!$I$8:$K$44,"PSF5",'Grille obs tuteur M2 '!$K$8:$K$44)+SUMIF('Grille obs tuteur M3'!$I$8:$K$43,"PSF5",'Grille obs tuteur M3'!$K$8:$K$43)+SUMIF('Grille obs tuteur M4'!$I$8:$K$46,"PSF5",'Grille obs tuteur M4'!$K$8:$K$46)+SUMIF('Grille obs tuteur M5'!$I$8:$K$42,"PSF5",'Grille obs tuteur M5'!$K$8:$K$42))/(COUNTIF('Grille obs tuteur M1'!$I$8:$K$46,"PSF5")+COUNTIF('Grille obs tuteur M2 '!$I$8:$K$44,"PSF5")+COUNTIF('Grille obs tuteur M3'!$I$8:$K$43,"PSF5")+COUNTIF('Grille obs tuteur M4'!$I$8:$K$46,"PSF5")+COUNTIF('Grille obs tuteur M5'!$I$8:$K$42,"PSF5"))</f>
        <v>0</v>
      </c>
      <c r="D10" s="29" t="s">
        <v>101</v>
      </c>
      <c r="E10" s="15" t="s">
        <v>107</v>
      </c>
      <c r="F10" s="72">
        <f>(SUMIF('Grille obs tuteur M1'!$I$8:$K$46,"GSF5",'Grille obs tuteur M1'!$K$8:$K$46)+SUMIF('Grille obs tuteur M2 '!$I$8:$K$44,"GSF5",'Grille obs tuteur M2 '!$K$8:$K$44)+SUMIF('Grille obs tuteur M3'!$I$8:$K$43,"GSF5",'Grille obs tuteur M3'!$K$8:$K$43)+SUMIF('Grille obs tuteur M4'!$I$8:$K$46,"GSF5",'Grille obs tuteur M4'!$K$8:$K$46)+SUMIF('Grille obs tuteur M5'!$I$8:$K$42,"GSF5",'Grille obs tuteur M5'!$K$8:$K$42))/(COUNTIF('Grille obs tuteur M1'!$I$8:$K$46,"GSF5")+COUNTIF('Grille obs tuteur M2 '!$I$8:$K$44,"GSF5")+COUNTIF('Grille obs tuteur M3'!$I$8:$K$43,"GSF5")+COUNTIF('Grille obs tuteur M4'!$I$8:$K$46,"GSF5")+COUNTIF('Grille obs tuteur M5'!$I$8:$K$42,"GSF5"))</f>
        <v>0</v>
      </c>
      <c r="G10" s="29" t="s">
        <v>79</v>
      </c>
      <c r="H10" s="15" t="s">
        <v>89</v>
      </c>
      <c r="I10" s="72">
        <f>(SUMIF('Grille obs tuteur M1'!$I$8:$K$46,"ASF5",'Grille obs tuteur M1'!$K$8:$K$46)+SUMIF('Grille obs tuteur M2 '!$I$8:$K$44,"ASF5",'Grille obs tuteur M2 '!$K$8:$K$44)+SUMIF('Grille obs tuteur M3'!$I$8:$K$43,"ASF5",'Grille obs tuteur M3'!$K$8:$K$43)+SUMIF('Grille obs tuteur M4'!$I$8:$K$46,"ASF5",'Grille obs tuteur M4'!$K$8:$K$46)+SUMIF('Grille obs tuteur M5'!$I$8:$K$42,"ASF5",'Grille obs tuteur M5'!$K$8:$K$42))/(COUNTIF('Grille obs tuteur M1'!$I$8:$K$46,"ASF5")+COUNTIF('Grille obs tuteur M2 '!$I$8:$K$44,"ASF5")+COUNTIF('Grille obs tuteur M3'!$I$8:$K$43,"ASF5")+COUNTIF('Grille obs tuteur M4'!$I$8:$K$46,"ASF5")+COUNTIF('Grille obs tuteur M5'!$I$8:$K$42,"ASF5"))</f>
        <v>0</v>
      </c>
    </row>
    <row r="11" spans="1:9" s="14" customFormat="1" ht="30" customHeight="1">
      <c r="A11" s="25" t="s">
        <v>123</v>
      </c>
      <c r="B11" s="15" t="s">
        <v>127</v>
      </c>
      <c r="C11" s="72">
        <f>(SUMIF('Grille obs tuteur M1'!$I$8:$K$46,"PSF6",'Grille obs tuteur M1'!$K$8:$K$46)+SUMIF('Grille obs tuteur M2 '!$I$8:$K$44,"PSF6",'Grille obs tuteur M2 '!$K$8:$K$44)+SUMIF('Grille obs tuteur M3'!$I$8:$K$43,"PSF6",'Grille obs tuteur M3'!$K$8:$K$43)+SUMIF('Grille obs tuteur M4'!$I$8:$K$46,"PSF6",'Grille obs tuteur M4'!$K$8:$K$46)+SUMIF('Grille obs tuteur M5'!$I$8:$K$42,"PSF6",'Grille obs tuteur M5'!$K$8:$K$42))/(COUNTIF('Grille obs tuteur M1'!$I$8:$K$46,"PSF6")+COUNTIF('Grille obs tuteur M2 '!$I$8:$K$44,"PSF6")+COUNTIF('Grille obs tuteur M3'!$I$8:$K$43,"PSF6")+COUNTIF('Grille obs tuteur M4'!$I$8:$K$46,"PSF6")+COUNTIF('Grille obs tuteur M5'!$I$8:$K$42,"PSF6"))</f>
        <v>0</v>
      </c>
      <c r="D11" s="29" t="s">
        <v>121</v>
      </c>
      <c r="E11" s="15" t="s">
        <v>130</v>
      </c>
      <c r="F11" s="72">
        <f>(SUMIF('Grille obs tuteur M1'!$I$8:$K$46,"GSF6",'Grille obs tuteur M1'!$K$8:$K$46)+SUMIF('Grille obs tuteur M2 '!$I$8:$K$44,"GSF6",'Grille obs tuteur M2 '!$K$8:$K$44)+SUMIF('Grille obs tuteur M3'!$I$8:$K$43,"GSF6",'Grille obs tuteur M3'!$K$8:$K$43)+SUMIF('Grille obs tuteur M4'!$I$8:$K$46,"GSF6",'Grille obs tuteur M4'!$K$8:$K$46)+SUMIF('Grille obs tuteur M5'!$I$8:$K$42,"GSF6",'Grille obs tuteur M5'!$K$8:$K$42))/(COUNTIF('Grille obs tuteur M1'!$I$8:$K$46,"GSF6")+COUNTIF('Grille obs tuteur M2 '!$I$8:$K$44,"GSF6")+COUNTIF('Grille obs tuteur M3'!$I$8:$K$43,"GSF6")+COUNTIF('Grille obs tuteur M4'!$I$8:$K$46,"GSF6")+COUNTIF('Grille obs tuteur M5'!$I$8:$K$42,"GSF6"))</f>
        <v>0</v>
      </c>
      <c r="G11" s="29" t="s">
        <v>80</v>
      </c>
      <c r="H11" s="15" t="s">
        <v>90</v>
      </c>
      <c r="I11" s="72">
        <f>(SUMIF('Grille obs tuteur M1'!$I$8:$K$46,"ASF6",'Grille obs tuteur M1'!$K$8:$K$46)+SUMIF('Grille obs tuteur M2 '!$I$8:$K$44,"ASF6",'Grille obs tuteur M2 '!$K$8:$K$44)+SUMIF('Grille obs tuteur M3'!$I$8:$K$43,"ASF6",'Grille obs tuteur M3'!$K$8:$K$43)+SUMIF('Grille obs tuteur M4'!$I$8:$K$46,"ASF6",'Grille obs tuteur M4'!$K$8:$K$46)+SUMIF('Grille obs tuteur M5'!$I$8:$K$42,"ASF6",'Grille obs tuteur M5'!$K$8:$K$42))/(COUNTIF('Grille obs tuteur M1'!$I$8:$K$46,"ASF6")+COUNTIF('Grille obs tuteur M2 '!$I$8:$K$44,"ASF6")+COUNTIF('Grille obs tuteur M3'!$I$8:$K$43,"ASF6")+COUNTIF('Grille obs tuteur M4'!$I$8:$K$46,"ASF6")+COUNTIF('Grille obs tuteur M5'!$I$8:$K$42,"ASF6"))</f>
        <v>0</v>
      </c>
    </row>
    <row r="12" spans="1:9" s="14" customFormat="1" ht="30" customHeight="1">
      <c r="A12" s="25" t="s">
        <v>124</v>
      </c>
      <c r="B12" s="15" t="s">
        <v>125</v>
      </c>
      <c r="C12" s="72">
        <f>(SUMIF('Grille obs tuteur M1'!$I$8:$K$46,"PSF7",'Grille obs tuteur M1'!$K$8:$K$46)+SUMIF('Grille obs tuteur M2 '!$I$8:$K$44,"PSF7",'Grille obs tuteur M2 '!$K$8:$K$44)+SUMIF('Grille obs tuteur M3'!$I$8:$K$43,"PSF7",'Grille obs tuteur M3'!$K$8:$K$43)+SUMIF('Grille obs tuteur M4'!$I$8:$K$46,"PSF7",'Grille obs tuteur M4'!$K$8:$K$46)+SUMIF('Grille obs tuteur M5'!$I$8:$K$42,"PSF7",'Grille obs tuteur M5'!$K$8:$K$42))/(COUNTIF('Grille obs tuteur M1'!$I$8:$K$46,"PSF7")+COUNTIF('Grille obs tuteur M2 '!$I$8:$K$44,"PSF7")+COUNTIF('Grille obs tuteur M3'!$I$8:$K$43,"PSF7")+COUNTIF('Grille obs tuteur M4'!$I$8:$K$46,"PSF7")+COUNTIF('Grille obs tuteur M5'!$I$8:$K$42,"PSF7"))</f>
        <v>0</v>
      </c>
      <c r="D12" s="29" t="s">
        <v>140</v>
      </c>
      <c r="E12" s="15" t="s">
        <v>145</v>
      </c>
      <c r="F12" s="72">
        <f>(SUMIF('Grille obs tuteur M1'!$I$8:$K$46,"GSF7",'Grille obs tuteur M1'!$K$8:$K$46)+SUMIF('Grille obs tuteur M2 '!$I$8:$K$44,"GSF7",'Grille obs tuteur M2 '!$K$8:$K$44)+SUMIF('Grille obs tuteur M3'!$I$8:$K$43,"GSF7",'Grille obs tuteur M3'!$K$8:$K$43)+SUMIF('Grille obs tuteur M4'!$I$8:$K$46,"GSF7",'Grille obs tuteur M4'!$K$8:$K$46)+SUMIF('Grille obs tuteur M5'!$I$8:$K$42,"GSF7",'Grille obs tuteur M5'!$K$8:$K$42))/(COUNTIF('Grille obs tuteur M1'!$I$8:$K$46,"GSF7")+COUNTIF('Grille obs tuteur M2 '!$I$8:$K$44,"GSF7")+COUNTIF('Grille obs tuteur M3'!$I$8:$K$43,"GSF7")+COUNTIF('Grille obs tuteur M4'!$I$8:$K$46,"GSF7")+COUNTIF('Grille obs tuteur M5'!$I$8:$K$42,"GSF7"))</f>
        <v>0</v>
      </c>
      <c r="G12" s="29" t="s">
        <v>154</v>
      </c>
      <c r="H12" s="15" t="s">
        <v>157</v>
      </c>
      <c r="I12" s="72">
        <f>(SUMIF('Grille obs tuteur M1'!$I$8:$K$46,"ASF7",'Grille obs tuteur M1'!$K$8:$K$46)+SUMIF('Grille obs tuteur M2 '!$I$8:$K$44,"ASF7",'Grille obs tuteur M2 '!$K$8:$K$44)+SUMIF('Grille obs tuteur M3'!$I$8:$K$43,"ASF7",'Grille obs tuteur M3'!$K$8:$K$43)+SUMIF('Grille obs tuteur M4'!$I$8:$K$46,"ASF7",'Grille obs tuteur M4'!$K$8:$K$46)+SUMIF('Grille obs tuteur M5'!$I$8:$K$42,"ASF7",'Grille obs tuteur M5'!$K$8:$K$42))/(COUNTIF('Grille obs tuteur M1'!$I$8:$K$46,"ASF7")+COUNTIF('Grille obs tuteur M2 '!$I$8:$K$44,"ASF7")+COUNTIF('Grille obs tuteur M3'!$I$8:$K$43,"ASF7")+COUNTIF('Grille obs tuteur M4'!$I$8:$K$46,"ASF7")+COUNTIF('Grille obs tuteur M5'!$I$8:$K$42,"ASF7"))</f>
        <v>0</v>
      </c>
    </row>
    <row r="13" spans="1:9" s="14" customFormat="1" ht="30" customHeight="1">
      <c r="A13" s="25" t="s">
        <v>142</v>
      </c>
      <c r="B13" s="15" t="s">
        <v>143</v>
      </c>
      <c r="C13" s="72">
        <f>(SUMIF('Grille obs tuteur M1'!$I$8:$K$46,"PSF8",'Grille obs tuteur M1'!$K$8:$K$46)+SUMIF('Grille obs tuteur M2 '!$I$8:$K$44,"PSF8",'Grille obs tuteur M2 '!$K$8:$K$44)+SUMIF('Grille obs tuteur M3'!$I$8:$K$43,"PSF8",'Grille obs tuteur M3'!$K$8:$K$43)+SUMIF('Grille obs tuteur M4'!$I$8:$K$46,"PSF8",'Grille obs tuteur M4'!$K$8:$K$46)+SUMIF('Grille obs tuteur M5'!$I$8:$K$42,"PSF8",'Grille obs tuteur M5'!$K$8:$K$42))/(COUNTIF('Grille obs tuteur M1'!$I$8:$K$46,"PSF8")+COUNTIF('Grille obs tuteur M2 '!$I$8:$K$44,"PSF8")+COUNTIF('Grille obs tuteur M3'!$I$8:$K$43,"PSF8")+COUNTIF('Grille obs tuteur M4'!$I$8:$K$46,"PSF8")+COUNTIF('Grille obs tuteur M5'!$I$8:$K$42,"PSF8"))</f>
        <v>0</v>
      </c>
      <c r="D13" s="29" t="s">
        <v>137</v>
      </c>
      <c r="E13" s="15" t="s">
        <v>146</v>
      </c>
      <c r="F13" s="72">
        <f>(SUMIF('Grille obs tuteur M1'!$I$8:$K$46,"GSF8",'Grille obs tuteur M1'!$K$8:$K$46)+SUMIF('Grille obs tuteur M2 '!$I$8:$K$44,"GSF8",'Grille obs tuteur M2 '!$K$8:$K$44)+SUMIF('Grille obs tuteur M3'!$I$8:$K$43,"GSF8",'Grille obs tuteur M3'!$K$8:$K$43)+SUMIF('Grille obs tuteur M4'!$I$8:$K$46,"GSF8",'Grille obs tuteur M4'!$K$8:$K$46)+SUMIF('Grille obs tuteur M5'!$I$8:$K$42,"GSF8",'Grille obs tuteur M5'!$K$8:$K$42))/(COUNTIF('Grille obs tuteur M1'!$I$8:$K$46,"GSF8")+COUNTIF('Grille obs tuteur M2 '!$I$8:$K$44,"GSF8")+COUNTIF('Grille obs tuteur M3'!$I$8:$K$43,"GSF8")+COUNTIF('Grille obs tuteur M4'!$I$8:$K$46,"GSF8")+COUNTIF('Grille obs tuteur M5'!$I$8:$K$42,"GSF8"))</f>
        <v>0</v>
      </c>
      <c r="G13" s="29" t="s">
        <v>120</v>
      </c>
      <c r="H13" s="28" t="s">
        <v>126</v>
      </c>
      <c r="I13" s="72">
        <f>(SUMIF('Grille obs tuteur M1'!$I$8:$K$46,"ASF8",'Grille obs tuteur M1'!$K$8:$K$46)+SUMIF('Grille obs tuteur M2 '!$I$8:$K$44,"ASF8",'Grille obs tuteur M2 '!$K$8:$K$44)+SUMIF('Grille obs tuteur M3'!$I$8:$K$43,"ASF8",'Grille obs tuteur M3'!$K$8:$K$43)+SUMIF('Grille obs tuteur M4'!$I$8:$K$46,"ASF8",'Grille obs tuteur M4'!$K$8:$K$46)+SUMIF('Grille obs tuteur M5'!$I$8:$K$42,"ASF8",'Grille obs tuteur M5'!$K$8:$K$42))/(COUNTIF('Grille obs tuteur M1'!$I$8:$K$46,"ASF8")+COUNTIF('Grille obs tuteur M2 '!$I$8:$K$44,"ASF8")+COUNTIF('Grille obs tuteur M3'!$I$8:$K$43,"ASF8")+COUNTIF('Grille obs tuteur M4'!$I$8:$K$46,"ASF8")+COUNTIF('Grille obs tuteur M5'!$I$8:$K$42,"ASF8"))</f>
        <v>0</v>
      </c>
    </row>
    <row r="14" spans="1:9" s="14" customFormat="1" ht="30" customHeight="1">
      <c r="A14" s="25" t="s">
        <v>141</v>
      </c>
      <c r="B14" s="15" t="s">
        <v>144</v>
      </c>
      <c r="C14" s="72">
        <f>(SUMIF('Grille obs tuteur M1'!$I$8:$K$46,"PSF9",'Grille obs tuteur M1'!$K$8:$K$46)+SUMIF('Grille obs tuteur M2 '!$I$8:$K$44,"PSF9",'Grille obs tuteur M2 '!$K$8:$K$44)+SUMIF('Grille obs tuteur M3'!$I$8:$K$43,"PSF9",'Grille obs tuteur M3'!$K$8:$K$43)+SUMIF('Grille obs tuteur M4'!$I$8:$K$46,"PSF9",'Grille obs tuteur M4'!$K$8:$K$46)+SUMIF('Grille obs tuteur M5'!$I$8:$K$42,"PSF9",'Grille obs tuteur M5'!$K$8:$K$42))/(COUNTIF('Grille obs tuteur M1'!$I$8:$K$46,"PSF9")+COUNTIF('Grille obs tuteur M2 '!$I$8:$K$44,"PSF9")+COUNTIF('Grille obs tuteur M3'!$I$8:$K$43,"PSF9")+COUNTIF('Grille obs tuteur M4'!$I$8:$K$46,"PSF9")+COUNTIF('Grille obs tuteur M5'!$I$8:$K$42,"PSF9"))</f>
        <v>0</v>
      </c>
      <c r="D14" s="29" t="s">
        <v>139</v>
      </c>
      <c r="E14" s="15" t="s">
        <v>148</v>
      </c>
      <c r="F14" s="72">
        <f>(SUMIF('Grille obs tuteur M1'!$I$8:$K$46,"GSF9",'Grille obs tuteur M1'!$K$8:$K$46)+SUMIF('Grille obs tuteur M2 '!$I$8:$K$44,"GSF9",'Grille obs tuteur M2 '!$K$8:$K$44)+SUMIF('Grille obs tuteur M3'!$I$8:$K$43,"GSF9",'Grille obs tuteur M3'!$K$8:$K$43)+SUMIF('Grille obs tuteur M4'!$I$8:$K$46,"GSF9",'Grille obs tuteur M4'!$K$8:$K$46)+SUMIF('Grille obs tuteur M5'!$I$8:$K$42,"GSF9",'Grille obs tuteur M5'!$K$8:$K$42))/(COUNTIF('Grille obs tuteur M1'!$I$8:$K$46,"GSF9")+COUNTIF('Grille obs tuteur M2 '!$I$8:$K$44,"GSF9")+COUNTIF('Grille obs tuteur M3'!$I$8:$K$43,"GSF9")+COUNTIF('Grille obs tuteur M4'!$I$8:$K$46,"GSF9")+COUNTIF('Grille obs tuteur M5'!$I$8:$K$42,"GSF9"))</f>
        <v>0</v>
      </c>
      <c r="G14" s="29" t="s">
        <v>74</v>
      </c>
      <c r="H14" s="15" t="s">
        <v>84</v>
      </c>
      <c r="I14" s="72">
        <f>(SUMIF('Grille obs tuteur M1'!$I$8:$K$46,"ASF9",'Grille obs tuteur M1'!$K$8:$K$46)+SUMIF('Grille obs tuteur M2 '!$I$8:$K$44,"ASF9",'Grille obs tuteur M2 '!$K$8:$K$44)+SUMIF('Grille obs tuteur M3'!$I$8:$K$43,"ASF9",'Grille obs tuteur M3'!$K$8:$K$43)+SUMIF('Grille obs tuteur M4'!$I$8:$K$46,"ASF9",'Grille obs tuteur M4'!$K$8:$K$46)+SUMIF('Grille obs tuteur M5'!$I$8:$K$42,"ASF9",'Grille obs tuteur M5'!$K$8:$K$42))/(COUNTIF('Grille obs tuteur M1'!$I$8:$K$46,"ASF9")+COUNTIF('Grille obs tuteur M2 '!$I$8:$K$44,"ASF9")+COUNTIF('Grille obs tuteur M3'!$I$8:$K$43,"ASF9")+COUNTIF('Grille obs tuteur M4'!$I$8:$K$46,"ASF9")+COUNTIF('Grille obs tuteur M5'!$I$8:$K$42,"ASF9"))</f>
        <v>0</v>
      </c>
    </row>
    <row r="15" spans="1:9" s="14" customFormat="1" ht="30" customHeight="1">
      <c r="A15" s="40"/>
      <c r="B15" s="26"/>
      <c r="C15" s="279"/>
      <c r="D15" s="29" t="s">
        <v>138</v>
      </c>
      <c r="E15" s="15" t="s">
        <v>147</v>
      </c>
      <c r="F15" s="72">
        <f>(SUMIF('Grille obs tuteur M1'!$I$8:$K$46,"GSF10",'Grille obs tuteur M1'!$K$8:$K$46)+SUMIF('Grille obs tuteur M2 '!$I$8:$K$44,"GSF10",'Grille obs tuteur M2 '!$K$8:$K$44)+SUMIF('Grille obs tuteur M3'!$I$8:$K$43,"GSF10",'Grille obs tuteur M3'!$K$8:$K$43)+SUMIF('Grille obs tuteur M4'!$I$8:$K$46,"GSF10",'Grille obs tuteur M4'!$K$8:$K$46)+SUMIF('Grille obs tuteur M5'!$I$8:$K$42,"GSF10",'Grille obs tuteur M5'!$K$8:$K$42))/(COUNTIF('Grille obs tuteur M1'!$I$8:$K$46,"GSF10")+COUNTIF('Grille obs tuteur M2 '!$I$8:$K$44,"GSF10")+COUNTIF('Grille obs tuteur M3'!$I$8:$K$43,"GSF10")+COUNTIF('Grille obs tuteur M4'!$I$8:$K$46,"GSF10")+COUNTIF('Grille obs tuteur M5'!$I$8:$K$42,"GSF10"))</f>
        <v>0</v>
      </c>
      <c r="G15" s="29" t="s">
        <v>81</v>
      </c>
      <c r="H15" s="15" t="s">
        <v>91</v>
      </c>
      <c r="I15" s="72">
        <f>(SUMIF('Grille obs tuteur M1'!$I$8:$K$46,"ASF10",'Grille obs tuteur M1'!$K$8:$K$46)+SUMIF('Grille obs tuteur M2 '!$I$8:$K$44,"ASF10",'Grille obs tuteur M2 '!$K$8:$K$44)+SUMIF('Grille obs tuteur M3'!$I$8:$K$43,"ASF10",'Grille obs tuteur M3'!$K$8:$K$43)+SUMIF('Grille obs tuteur M4'!$I$8:$K$46,"ASF10",'Grille obs tuteur M4'!$K$8:$K$46)+SUMIF('Grille obs tuteur M5'!$I$8:$K$42,"ASF10",'Grille obs tuteur M5'!$K$8:$K$42))/(COUNTIF('Grille obs tuteur M1'!$I$8:$K$46,"ASF10")+COUNTIF('Grille obs tuteur M2 '!$I$8:$K$44,"ASF10")+COUNTIF('Grille obs tuteur M3'!$I$8:$K$43,"ASF10")+COUNTIF('Grille obs tuteur M4'!$I$8:$K$46,"ASF10")+COUNTIF('Grille obs tuteur M5'!$I$8:$K$42,"ASF10"))</f>
        <v>0</v>
      </c>
    </row>
    <row r="16" spans="1:9" s="14" customFormat="1" ht="30" customHeight="1" thickBot="1">
      <c r="A16" s="145"/>
      <c r="B16" s="268"/>
      <c r="C16" s="75"/>
      <c r="D16" s="280"/>
      <c r="E16" s="281"/>
      <c r="F16" s="282"/>
      <c r="G16" s="280" t="s">
        <v>155</v>
      </c>
      <c r="H16" s="281" t="s">
        <v>156</v>
      </c>
      <c r="I16" s="72">
        <f>(SUMIF('Grille obs tuteur M1'!$I$8:$K$46,"ASF11",'Grille obs tuteur M1'!$K$8:$K$46)+SUMIF('Grille obs tuteur M2 '!$I$8:$K$44,"ASF11",'Grille obs tuteur M2 '!$K$8:$K$44)+SUMIF('Grille obs tuteur M3'!$I$8:$K$43,"ASF11",'Grille obs tuteur M3'!$K$8:$K$43)+SUMIF('Grille obs tuteur M4'!$I$8:$K$46,"ASF11",'Grille obs tuteur M4'!$K$8:$K$46)+SUMIF('Grille obs tuteur M5'!$I$8:$K$42,"ASF11",'Grille obs tuteur M5'!$K$8:$K$42))/(COUNTIF('Grille obs tuteur M1'!$I$8:$K$46,"ASF11")+COUNTIF('Grille obs tuteur M2 '!$I$8:$K$44,"ASF11")+COUNTIF('Grille obs tuteur M3'!$I$8:$K$43,"ASF11")+COUNTIF('Grille obs tuteur M4'!$I$8:$K$46,"ASF11")+COUNTIF('Grille obs tuteur M5'!$I$8:$K$42,"ASF11"))</f>
        <v>0</v>
      </c>
    </row>
    <row r="17" spans="1:9" s="47" customFormat="1" ht="15.75" thickBot="1">
      <c r="A17" s="44" t="s">
        <v>5</v>
      </c>
      <c r="B17" s="45"/>
      <c r="C17" s="46">
        <f>IF(AND(ISBLANK(C6),ISBLANK(C7),ISBLANK(C8),ISBLANK(C9),ISBLANK(C10),ISBLANK(C11),ISBLANK(C12),ISBLANK(C13),ISBLANK(C14),ISBLANK(C15),ISBLANK(C16)),"",SUM(C6:C16)/COUNTA(A6:A16))</f>
        <v>0</v>
      </c>
      <c r="D17" s="44" t="s">
        <v>5</v>
      </c>
      <c r="E17" s="45"/>
      <c r="F17" s="46">
        <f>IF(AND(ISBLANK(F6),ISBLANK(F7),ISBLANK(F8),ISBLANK(F9),ISBLANK(F10),ISBLANK(F11),ISBLANK(F12),ISBLANK(F13),ISBLANK(F14),ISBLANK(F15),ISBLANK(F16)),"",SUM(F6:F16)/COUNTA(D6:D16))</f>
        <v>0</v>
      </c>
      <c r="G17" s="44" t="s">
        <v>5</v>
      </c>
      <c r="H17" s="45"/>
      <c r="I17" s="74">
        <f>IF(AND(ISBLANK(I6),ISBLANK(I7),ISBLANK(I8),ISBLANK(I9),ISBLANK(I10),ISBLANK(I11),ISBLANK(I12),ISBLANK(I13),ISBLANK(I14),ISBLANK(I15),ISBLANK(I16)),"",SUM(I6:I16)/COUNTA(G6:G16))</f>
        <v>0</v>
      </c>
    </row>
  </sheetData>
  <sheetProtection sheet="1" objects="1" scenarios="1"/>
  <conditionalFormatting sqref="C17 F17 I17">
    <cfRule type="cellIs" priority="5" dxfId="39" operator="greaterThanOrEqual" stopIfTrue="1">
      <formula>0.5</formula>
    </cfRule>
    <cfRule type="cellIs" priority="6" dxfId="41" operator="lessThan" stopIfTrue="1">
      <formula>0.5</formula>
    </cfRule>
  </conditionalFormatting>
  <conditionalFormatting sqref="C6">
    <cfRule type="cellIs" priority="4" dxfId="42" operator="between" stopIfTrue="1">
      <formula>0</formula>
      <formula>0.29</formula>
    </cfRule>
  </conditionalFormatting>
  <conditionalFormatting sqref="C7:C14">
    <cfRule type="cellIs" priority="3" dxfId="42" operator="between" stopIfTrue="1">
      <formula>0</formula>
      <formula>0.29</formula>
    </cfRule>
  </conditionalFormatting>
  <conditionalFormatting sqref="F6:F15">
    <cfRule type="cellIs" priority="2" dxfId="42" operator="between" stopIfTrue="1">
      <formula>0</formula>
      <formula>0.29</formula>
    </cfRule>
  </conditionalFormatting>
  <conditionalFormatting sqref="I6:I16">
    <cfRule type="cellIs" priority="1" dxfId="42" operator="between" stopIfTrue="1">
      <formula>0</formula>
      <formula>0.29</formula>
    </cfRule>
  </conditionalFormatting>
  <printOptions/>
  <pageMargins left="0.7480314960629921" right="0.7480314960629921" top="0.5905511811023623" bottom="0.984251968503937" header="0.11811023622047245" footer="0.5118110236220472"/>
  <pageSetup orientation="landscape" paperSize="9" r:id="rId1"/>
  <headerFooter alignWithMargins="0">
    <oddFooter>&amp;C page &amp;P</oddFooter>
  </headerFooter>
</worksheet>
</file>

<file path=xl/worksheets/sheet9.xml><?xml version="1.0" encoding="utf-8"?>
<worksheet xmlns="http://schemas.openxmlformats.org/spreadsheetml/2006/main" xmlns:r="http://schemas.openxmlformats.org/officeDocument/2006/relationships">
  <dimension ref="A1:J17"/>
  <sheetViews>
    <sheetView workbookViewId="0" topLeftCell="A1">
      <selection activeCell="A1" sqref="A1"/>
    </sheetView>
  </sheetViews>
  <sheetFormatPr defaultColWidth="11.00390625" defaultRowHeight="12.75"/>
  <cols>
    <col min="1" max="1" width="4.875" style="0" customWidth="1"/>
    <col min="2" max="2" width="27.125" style="0" customWidth="1"/>
    <col min="3" max="3" width="5.625" style="0" customWidth="1"/>
    <col min="4" max="4" width="4.125" style="0" customWidth="1"/>
    <col min="5" max="5" width="27.125" style="0" customWidth="1"/>
    <col min="6" max="6" width="5.625" style="0" customWidth="1"/>
    <col min="7" max="7" width="4.125" style="0" customWidth="1"/>
    <col min="8" max="8" width="27.125" style="0" customWidth="1"/>
    <col min="9" max="9" width="5.625" style="0" customWidth="1"/>
    <col min="10" max="10" width="6.00390625" style="0" customWidth="1"/>
  </cols>
  <sheetData>
    <row r="1" spans="1:10" s="200" customFormat="1" ht="12.75">
      <c r="A1" s="225" t="s">
        <v>44</v>
      </c>
      <c r="B1" s="225"/>
      <c r="C1" s="195"/>
      <c r="D1" s="199" t="str">
        <f>'Page de garde'!$C$6</f>
        <v>CQP Responsable d'équipe</v>
      </c>
      <c r="E1" s="199"/>
      <c r="H1" s="226" t="s">
        <v>47</v>
      </c>
      <c r="I1" s="222"/>
      <c r="J1" s="222"/>
    </row>
    <row r="2" spans="1:10" s="200" customFormat="1" ht="12.75">
      <c r="A2" s="199">
        <f>IF(ISBLANK('Page de garde'!$C$8),"",'Page de garde'!$C$8)</f>
      </c>
      <c r="B2" s="199"/>
      <c r="C2" s="195"/>
      <c r="D2" s="199" t="s">
        <v>53</v>
      </c>
      <c r="E2" s="199"/>
      <c r="G2" s="198"/>
      <c r="H2" s="224">
        <f>IF(ISBLANK('Grille obs tuteur M1'!$E$6),"",'Grille obs tuteur M1'!$E$6)</f>
      </c>
      <c r="I2" s="223"/>
      <c r="J2" s="223"/>
    </row>
    <row r="3" spans="1:10" s="200" customFormat="1" ht="13.5" thickBot="1">
      <c r="A3" s="199"/>
      <c r="B3" s="199"/>
      <c r="C3" s="195"/>
      <c r="D3" s="199"/>
      <c r="E3" s="199"/>
      <c r="G3" s="198"/>
      <c r="H3" s="224"/>
      <c r="I3" s="223"/>
      <c r="J3" s="223"/>
    </row>
    <row r="4" spans="1:9" s="4" customFormat="1" ht="13.5" thickBot="1">
      <c r="A4" s="39"/>
      <c r="B4" s="30" t="s">
        <v>6</v>
      </c>
      <c r="C4" s="30"/>
      <c r="D4" s="30"/>
      <c r="E4" s="30"/>
      <c r="F4" s="30"/>
      <c r="G4" s="30"/>
      <c r="H4" s="30"/>
      <c r="I4" s="31"/>
    </row>
    <row r="5" spans="1:9" s="38" customFormat="1" ht="26.25">
      <c r="A5" s="48" t="s">
        <v>158</v>
      </c>
      <c r="B5" s="32"/>
      <c r="C5" s="33" t="s">
        <v>37</v>
      </c>
      <c r="D5" s="49" t="s">
        <v>160</v>
      </c>
      <c r="E5" s="34"/>
      <c r="F5" s="35" t="s">
        <v>37</v>
      </c>
      <c r="G5" s="48" t="s">
        <v>161</v>
      </c>
      <c r="H5" s="37"/>
      <c r="I5" s="36" t="s">
        <v>37</v>
      </c>
    </row>
    <row r="6" spans="1:9" s="14" customFormat="1" ht="30" customHeight="1">
      <c r="A6" s="25" t="s">
        <v>159</v>
      </c>
      <c r="B6" s="15" t="s">
        <v>110</v>
      </c>
      <c r="C6" s="72">
        <f>(SUMIF('Grille obs tuteur M1'!$I$8:$L$46,"PSF1",'Grille obs tuteur M1'!$L$8:$L$46)+SUMIF('Grille obs tuteur M2 '!$I$8:$L$44,"PSF1",'Grille obs tuteur M2 '!$L$8:$L$44)+SUMIF('Grille obs tuteur M3'!$I$8:$L$43,"PSF1",'Grille obs tuteur M3'!$L$8:$L$43)+SUMIF('Grille obs tuteur M4'!$I$8:$L$46,"PSF1",'Grille obs tuteur M4'!$L$8:$L$46)+SUMIF('Grille obs tuteur M5'!$I$8:$L$42,"PSF1",'Grille obs tuteur M5'!$L$8:$L$42))/(COUNTIF('Grille obs tuteur M1'!$I$8:$L$46,"PSF1")+COUNTIF('Grille obs tuteur M2 '!$I$8:$L$44,"PSF1")+COUNTIF('Grille obs tuteur M3'!$I$8:$L$43,"PSF1")+COUNTIF('Grille obs tuteur M4'!$I$8:$L$46,"PSF1")+COUNTIF('Grille obs tuteur M5'!$I$8:$L$42,"PSF1"))</f>
        <v>0</v>
      </c>
      <c r="D6" s="29" t="s">
        <v>99</v>
      </c>
      <c r="E6" s="15" t="s">
        <v>105</v>
      </c>
      <c r="F6" s="72">
        <f>(SUMIF('Grille obs tuteur M1'!$I$8:$L$46,"GSF1",'Grille obs tuteur M1'!$L$8:$L$46)+SUMIF('Grille obs tuteur M2 '!$I$8:$L$44,"GSF1",'Grille obs tuteur M2 '!$L$8:$L$44)+SUMIF('Grille obs tuteur M3'!$I$8:$L$43,"GSF1",'Grille obs tuteur M3'!$L$8:$L$43)+SUMIF('Grille obs tuteur M4'!$I$8:$L$46,"GSF1",'Grille obs tuteur M4'!$L$8:$L$46)+SUMIF('Grille obs tuteur M5'!$I$8:$L$42,"GSF1",'Grille obs tuteur M5'!$L$8:$L$42))/(COUNTIF('Grille obs tuteur M1'!$I$8:$L$46,"GSF1")+COUNTIF('Grille obs tuteur M2 '!$I$8:$L$44,"GSF1")+COUNTIF('Grille obs tuteur M3'!$I$8:$L$43,"GSF1")+COUNTIF('Grille obs tuteur M4'!$I$8:$L$46,"GSF1")+COUNTIF('Grille obs tuteur M5'!$I$8:$L$42,"GSF1"))</f>
        <v>0</v>
      </c>
      <c r="G6" s="29" t="s">
        <v>72</v>
      </c>
      <c r="H6" s="15" t="s">
        <v>82</v>
      </c>
      <c r="I6" s="72">
        <f>(SUMIF('Grille obs tuteur M1'!$I$8:$L$46,"ASF1",'Grille obs tuteur M1'!$L$8:$L$46)+SUMIF('Grille obs tuteur M2 '!$I$8:$L$44,"ASF1",'Grille obs tuteur M2 '!$L$8:$L$44)+SUMIF('Grille obs tuteur M3'!$I$8:$L$43,"ASF1",'Grille obs tuteur M3'!$L$8:$L$43)+SUMIF('Grille obs tuteur M4'!$I$8:$L$46,"ASF1",'Grille obs tuteur M4'!$L$8:$L$46)+SUMIF('Grille obs tuteur M5'!$I$8:$L$42,"ASF1",'Grille obs tuteur M5'!$L$8:$L$42))/(COUNTIF('Grille obs tuteur M1'!$I$8:$L$46,"ASF1")+COUNTIF('Grille obs tuteur M2 '!$I$8:$L$44,"ASF1")+COUNTIF('Grille obs tuteur M3'!$I$8:$L$43,"ASF1")+COUNTIF('Grille obs tuteur M4'!$I$8:$L$46,"ASF1")+COUNTIF('Grille obs tuteur M5'!$I$8:$L$42,"ASF1"))</f>
        <v>0</v>
      </c>
    </row>
    <row r="7" spans="1:9" s="14" customFormat="1" ht="30" customHeight="1">
      <c r="A7" s="25" t="s">
        <v>102</v>
      </c>
      <c r="B7" s="15" t="s">
        <v>108</v>
      </c>
      <c r="C7" s="72">
        <f>(SUMIF('Grille obs tuteur M1'!$I$8:$L$46,"PSF2",'Grille obs tuteur M1'!$L$8:$L$46)+SUMIF('Grille obs tuteur M2 '!$I$8:$L$44,"PSF2",'Grille obs tuteur M2 '!$L$8:$L$44)+SUMIF('Grille obs tuteur M3'!$I$8:$L$43,"PSF2",'Grille obs tuteur M3'!$L$8:$L$43)+SUMIF('Grille obs tuteur M4'!$I$8:$L$46,"PSF2",'Grille obs tuteur M4'!$L$8:$L$46)+SUMIF('Grille obs tuteur M5'!$I$8:$L$42,"PSF2",'Grille obs tuteur M5'!$L$8:$L$42))/(COUNTIF('Grille obs tuteur M1'!$I$8:$L$46,"PSF2")+COUNTIF('Grille obs tuteur M2 '!$I$8:$L$44,"PSF2")+COUNTIF('Grille obs tuteur M3'!$I$8:$L$43,"PSF2")+COUNTIF('Grille obs tuteur M4'!$I$8:$L$46,"PSF2")+COUNTIF('Grille obs tuteur M5'!$I$8:$L$42,"PSF2"))</f>
        <v>0</v>
      </c>
      <c r="D7" s="29" t="s">
        <v>77</v>
      </c>
      <c r="E7" s="15" t="s">
        <v>87</v>
      </c>
      <c r="F7" s="72">
        <f>(SUMIF('Grille obs tuteur M1'!$I$8:$L$46,"GSF2",'Grille obs tuteur M1'!$L$8:$L$46)+SUMIF('Grille obs tuteur M2 '!$I$8:$L$44,"GSF2",'Grille obs tuteur M2 '!$L$8:$L$44)+SUMIF('Grille obs tuteur M3'!$I$8:$L$43,"GSF2",'Grille obs tuteur M3'!$L$8:$L$43)+SUMIF('Grille obs tuteur M4'!$I$8:$L$46,"GSF2",'Grille obs tuteur M4'!$L$8:$L$46)+SUMIF('Grille obs tuteur M5'!$I$8:$L$42,"GSF2",'Grille obs tuteur M5'!$L$8:$L$42))/(COUNTIF('Grille obs tuteur M1'!$I$8:$L$46,"GSF2")+COUNTIF('Grille obs tuteur M2 '!$I$8:$L$44,"GSF2")+COUNTIF('Grille obs tuteur M3'!$I$8:$L$43,"GSF2")+COUNTIF('Grille obs tuteur M4'!$I$8:$L$46,"GSF2")+COUNTIF('Grille obs tuteur M5'!$I$8:$L$42,"GSF2"))</f>
        <v>0</v>
      </c>
      <c r="G7" s="29" t="s">
        <v>73</v>
      </c>
      <c r="H7" s="15" t="s">
        <v>83</v>
      </c>
      <c r="I7" s="72">
        <f>(SUMIF('Grille obs tuteur M1'!$I$8:$L$46,"ASF2",'Grille obs tuteur M1'!$L$8:$L$46)+SUMIF('Grille obs tuteur M2 '!$I$8:$L$44,"ASF2",'Grille obs tuteur M2 '!$L$8:$L$44)+SUMIF('Grille obs tuteur M3'!$I$8:$L$43,"ASF2",'Grille obs tuteur M3'!$L$8:$L$43)+SUMIF('Grille obs tuteur M4'!$I$8:$L$46,"ASF2",'Grille obs tuteur M4'!$L$8:$L$46)+SUMIF('Grille obs tuteur M5'!$I$8:$L$42,"ASF2",'Grille obs tuteur M5'!$L$8:$L$42))/(COUNTIF('Grille obs tuteur M1'!$I$8:$L$46,"ASF2")+COUNTIF('Grille obs tuteur M2 '!$I$8:$L$44,"ASF2")+COUNTIF('Grille obs tuteur M3'!$I$8:$L$43,"ASF2")+COUNTIF('Grille obs tuteur M4'!$I$8:$L$46,"ASF2")+COUNTIF('Grille obs tuteur M5'!$I$8:$L$42,"ASF2"))</f>
        <v>0</v>
      </c>
    </row>
    <row r="8" spans="1:9" s="14" customFormat="1" ht="30" customHeight="1">
      <c r="A8" s="27" t="s">
        <v>103</v>
      </c>
      <c r="B8" s="28" t="s">
        <v>109</v>
      </c>
      <c r="C8" s="72">
        <f>(SUMIF('Grille obs tuteur M1'!$I$8:$L$46,"PSF3",'Grille obs tuteur M1'!$L$8:$L$46)+SUMIF('Grille obs tuteur M2 '!$I$8:$L$44,"PSF3",'Grille obs tuteur M2 '!$L$8:$L$44)+SUMIF('Grille obs tuteur M3'!$I$8:$L$43,"PSF3",'Grille obs tuteur M3'!$L$8:$L$43)+SUMIF('Grille obs tuteur M4'!$I$8:$L$46,"PSF3",'Grille obs tuteur M4'!$L$8:$L$46)+SUMIF('Grille obs tuteur M5'!$I$8:$L$42,"PSF3",'Grille obs tuteur M5'!$L$8:$L$42))/(COUNTIF('Grille obs tuteur M1'!$I$8:$L$46,"PSF3")+COUNTIF('Grille obs tuteur M2 '!$I$8:$L$44,"PSF3")+COUNTIF('Grille obs tuteur M3'!$I$8:$L$43,"PSF3")+COUNTIF('Grille obs tuteur M4'!$I$8:$L$46,"PSF3")+COUNTIF('Grille obs tuteur M5'!$I$8:$L$42,"PSF3"))</f>
        <v>0</v>
      </c>
      <c r="D8" s="29" t="s">
        <v>78</v>
      </c>
      <c r="E8" s="15" t="s">
        <v>88</v>
      </c>
      <c r="F8" s="72">
        <f>(SUMIF('Grille obs tuteur M1'!$I$8:$L$46,"GSF3",'Grille obs tuteur M1'!$L$8:$L$46)+SUMIF('Grille obs tuteur M2 '!$I$8:$L$44,"GSF3",'Grille obs tuteur M2 '!$L$8:$L$44)+SUMIF('Grille obs tuteur M3'!$I$8:$L$43,"GSF3",'Grille obs tuteur M3'!$L$8:$L$43)+SUMIF('Grille obs tuteur M4'!$I$8:$L$46,"GSF3",'Grille obs tuteur M4'!$L$8:$L$46)+SUMIF('Grille obs tuteur M5'!$I$8:$L$42,"GSF3",'Grille obs tuteur M5'!$L$8:$L$42))/(COUNTIF('Grille obs tuteur M1'!$I$8:$L$46,"GSF3")+COUNTIF('Grille obs tuteur M2 '!$I$8:$L$44,"GSF3")+COUNTIF('Grille obs tuteur M3'!$I$8:$L$43,"GSF3")+COUNTIF('Grille obs tuteur M4'!$I$8:$L$46,"GSF3")+COUNTIF('Grille obs tuteur M5'!$I$8:$L$42,"GSF3"))</f>
        <v>0</v>
      </c>
      <c r="G8" s="29" t="s">
        <v>76</v>
      </c>
      <c r="H8" s="15" t="s">
        <v>86</v>
      </c>
      <c r="I8" s="72">
        <f>(SUMIF('Grille obs tuteur M1'!$I$8:$L$46,"ASF3",'Grille obs tuteur M1'!$L$8:$L$46)+SUMIF('Grille obs tuteur M2 '!$I$8:$L$44,"ASF3",'Grille obs tuteur M2 '!$L$8:$L$44)+SUMIF('Grille obs tuteur M3'!$I$8:$L$43,"ASF3",'Grille obs tuteur M3'!$L$8:$L$43)+SUMIF('Grille obs tuteur M4'!$I$8:$L$46,"ASF3",'Grille obs tuteur M4'!$L$8:$L$46)+SUMIF('Grille obs tuteur M5'!$I$8:$L$42,"ASF3",'Grille obs tuteur M5'!$L$8:$L$42))/(COUNTIF('Grille obs tuteur M1'!$I$8:$L$46,"ASF3")+COUNTIF('Grille obs tuteur M2 '!$I$8:$L$44,"ASF3")+COUNTIF('Grille obs tuteur M3'!$I$8:$L$43,"ASF3")+COUNTIF('Grille obs tuteur M4'!$I$8:$L$46,"ASF3")+COUNTIF('Grille obs tuteur M5'!$I$8:$L$42,"ASF3"))</f>
        <v>0</v>
      </c>
    </row>
    <row r="9" spans="1:9" s="14" customFormat="1" ht="30" customHeight="1">
      <c r="A9" s="25" t="s">
        <v>119</v>
      </c>
      <c r="B9" s="15" t="s">
        <v>129</v>
      </c>
      <c r="C9" s="72">
        <f>(SUMIF('Grille obs tuteur M1'!$I$8:$L$46,"PSF4",'Grille obs tuteur M1'!$L$8:$L$46)+SUMIF('Grille obs tuteur M2 '!$I$8:$L$44,"PSF4",'Grille obs tuteur M2 '!$L$8:$L$44)+SUMIF('Grille obs tuteur M3'!$I$8:$L$43,"PSF4",'Grille obs tuteur M3'!$L$8:$L$43)+SUMIF('Grille obs tuteur M4'!$I$8:$L$46,"PSF4",'Grille obs tuteur M4'!$L$8:$L$46)+SUMIF('Grille obs tuteur M5'!$I$8:$L$42,"PSF4",'Grille obs tuteur M5'!$L$8:$L$42))/(COUNTIF('Grille obs tuteur M1'!$I$8:$L$46,"PSF4")+COUNTIF('Grille obs tuteur M2 '!$I$8:$L$44,"PSF4")+COUNTIF('Grille obs tuteur M3'!$I$8:$L$43,"PSF4")+COUNTIF('Grille obs tuteur M4'!$I$8:$L$46,"PSF4")+COUNTIF('Grille obs tuteur M5'!$I$8:$L$42,"PSF4"))</f>
        <v>0</v>
      </c>
      <c r="D9" s="29" t="s">
        <v>100</v>
      </c>
      <c r="E9" s="15" t="s">
        <v>106</v>
      </c>
      <c r="F9" s="72">
        <f>(SUMIF('Grille obs tuteur M1'!$I$8:$L$46,"GSF4",'Grille obs tuteur M1'!$L$8:$L$46)+SUMIF('Grille obs tuteur M2 '!$I$8:$L$44,"GSF4",'Grille obs tuteur M2 '!$L$8:$L$44)+SUMIF('Grille obs tuteur M3'!$I$8:$L$43,"GSF4",'Grille obs tuteur M3'!$L$8:$L$43)+SUMIF('Grille obs tuteur M4'!$I$8:$L$46,"GSF4",'Grille obs tuteur M4'!$L$8:$L$46)+SUMIF('Grille obs tuteur M5'!$I$8:$L$42,"GSF4",'Grille obs tuteur M5'!$L$8:$L$42))/(COUNTIF('Grille obs tuteur M1'!$I$8:$L$46,"GSF4")+COUNTIF('Grille obs tuteur M2 '!$I$8:$L$44,"GSF4")+COUNTIF('Grille obs tuteur M3'!$I$8:$L$43,"GSF4")+COUNTIF('Grille obs tuteur M4'!$I$8:$L$46,"GSF4")+COUNTIF('Grille obs tuteur M5'!$I$8:$L$42,"GSF4"))</f>
        <v>0</v>
      </c>
      <c r="G9" s="29" t="s">
        <v>75</v>
      </c>
      <c r="H9" s="15" t="s">
        <v>85</v>
      </c>
      <c r="I9" s="72">
        <f>(SUMIF('Grille obs tuteur M1'!$I$8:$L$46,"ASF4",'Grille obs tuteur M1'!$L$8:$L$46)+SUMIF('Grille obs tuteur M2 '!$I$8:$L$44,"ASF4",'Grille obs tuteur M2 '!$L$8:$L$44)+SUMIF('Grille obs tuteur M3'!$I$8:$L$43,"ASF4",'Grille obs tuteur M3'!$L$8:$L$43)+SUMIF('Grille obs tuteur M4'!$I$8:$L$46,"ASF4",'Grille obs tuteur M4'!$L$8:$L$46)+SUMIF('Grille obs tuteur M5'!$I$8:$L$42,"ASF4",'Grille obs tuteur M5'!$L$8:$L$42))/(COUNTIF('Grille obs tuteur M1'!$I$8:$L$46,"ASF4")+COUNTIF('Grille obs tuteur M2 '!$I$8:$L$44,"ASF4")+COUNTIF('Grille obs tuteur M3'!$I$8:$L$43,"ASF4")+COUNTIF('Grille obs tuteur M4'!$I$8:$L$46,"ASF4")+COUNTIF('Grille obs tuteur M5'!$I$8:$L$42,"ASF4"))</f>
        <v>0</v>
      </c>
    </row>
    <row r="10" spans="1:9" s="14" customFormat="1" ht="30" customHeight="1">
      <c r="A10" s="25" t="s">
        <v>122</v>
      </c>
      <c r="B10" s="15" t="s">
        <v>128</v>
      </c>
      <c r="C10" s="72">
        <f>(SUMIF('Grille obs tuteur M1'!$I$8:$L$46,"PSF5",'Grille obs tuteur M1'!$L$8:$L$46)+SUMIF('Grille obs tuteur M2 '!$I$8:$L$44,"PSF5",'Grille obs tuteur M2 '!$L$8:$L$44)+SUMIF('Grille obs tuteur M3'!$I$8:$L$43,"PSF5",'Grille obs tuteur M3'!$L$8:$L$43)+SUMIF('Grille obs tuteur M4'!$I$8:$L$46,"PSF5",'Grille obs tuteur M4'!$L$8:$L$46)+SUMIF('Grille obs tuteur M5'!$I$8:$L$42,"PSF5",'Grille obs tuteur M5'!$L$8:$L$42))/(COUNTIF('Grille obs tuteur M1'!$I$8:$L$46,"PSF5")+COUNTIF('Grille obs tuteur M2 '!$I$8:$L$44,"PSF5")+COUNTIF('Grille obs tuteur M3'!$I$8:$L$43,"PSF5")+COUNTIF('Grille obs tuteur M4'!$I$8:$L$46,"PSF5")+COUNTIF('Grille obs tuteur M5'!$I$8:$L$42,"PSF5"))</f>
        <v>0</v>
      </c>
      <c r="D10" s="29" t="s">
        <v>101</v>
      </c>
      <c r="E10" s="15" t="s">
        <v>107</v>
      </c>
      <c r="F10" s="72">
        <f>(SUMIF('Grille obs tuteur M1'!$I$8:$L$46,"GSF5",'Grille obs tuteur M1'!$L$8:$L$46)+SUMIF('Grille obs tuteur M2 '!$I$8:$L$44,"GSF5",'Grille obs tuteur M2 '!$L$8:$L$44)+SUMIF('Grille obs tuteur M3'!$I$8:$L$43,"GSF5",'Grille obs tuteur M3'!$L$8:$L$43)+SUMIF('Grille obs tuteur M4'!$I$8:$L$46,"GSF5",'Grille obs tuteur M4'!$L$8:$L$46)+SUMIF('Grille obs tuteur M5'!$I$8:$L$42,"GSF5",'Grille obs tuteur M5'!$L$8:$L$42))/(COUNTIF('Grille obs tuteur M1'!$I$8:$L$46,"GSF5")+COUNTIF('Grille obs tuteur M2 '!$I$8:$L$44,"GSF5")+COUNTIF('Grille obs tuteur M3'!$I$8:$L$43,"GSF5")+COUNTIF('Grille obs tuteur M4'!$I$8:$L$46,"GSF5")+COUNTIF('Grille obs tuteur M5'!$I$8:$L$42,"GSF5"))</f>
        <v>0</v>
      </c>
      <c r="G10" s="29" t="s">
        <v>79</v>
      </c>
      <c r="H10" s="15" t="s">
        <v>89</v>
      </c>
      <c r="I10" s="72">
        <f>(SUMIF('Grille obs tuteur M1'!$I$8:$L$46,"ASF5",'Grille obs tuteur M1'!$L$8:$L$46)+SUMIF('Grille obs tuteur M2 '!$I$8:$L$44,"ASF5",'Grille obs tuteur M2 '!$L$8:$L$44)+SUMIF('Grille obs tuteur M3'!$I$8:$L$43,"ASF5",'Grille obs tuteur M3'!$L$8:$L$43)+SUMIF('Grille obs tuteur M4'!$I$8:$L$46,"ASF5",'Grille obs tuteur M4'!$L$8:$L$46)+SUMIF('Grille obs tuteur M5'!$I$8:$L$42,"ASF5",'Grille obs tuteur M5'!$L$8:$L$42))/(COUNTIF('Grille obs tuteur M1'!$I$8:$L$46,"ASF5")+COUNTIF('Grille obs tuteur M2 '!$I$8:$L$44,"ASF5")+COUNTIF('Grille obs tuteur M3'!$I$8:$L$43,"ASF5")+COUNTIF('Grille obs tuteur M4'!$I$8:$L$46,"ASF5")+COUNTIF('Grille obs tuteur M5'!$I$8:$L$42,"ASF5"))</f>
        <v>0</v>
      </c>
    </row>
    <row r="11" spans="1:9" s="14" customFormat="1" ht="30" customHeight="1">
      <c r="A11" s="25" t="s">
        <v>123</v>
      </c>
      <c r="B11" s="15" t="s">
        <v>127</v>
      </c>
      <c r="C11" s="72">
        <f>(SUMIF('Grille obs tuteur M1'!$I$8:$L$46,"PSF6",'Grille obs tuteur M1'!$L$8:$L$46)+SUMIF('Grille obs tuteur M2 '!$I$8:$L$44,"PSF6",'Grille obs tuteur M2 '!$L$8:$L$44)+SUMIF('Grille obs tuteur M3'!$I$8:$L$43,"PSF6",'Grille obs tuteur M3'!$L$8:$L$43)+SUMIF('Grille obs tuteur M4'!$I$8:$L$46,"PSF6",'Grille obs tuteur M4'!$L$8:$L$46)+SUMIF('Grille obs tuteur M5'!$I$8:$L$42,"PSF6",'Grille obs tuteur M5'!$L$8:$L$42))/(COUNTIF('Grille obs tuteur M1'!$I$8:$L$46,"PSF6")+COUNTIF('Grille obs tuteur M2 '!$I$8:$L$44,"PSF6")+COUNTIF('Grille obs tuteur M3'!$I$8:$L$43,"PSF6")+COUNTIF('Grille obs tuteur M4'!$I$8:$L$46,"PSF6")+COUNTIF('Grille obs tuteur M5'!$I$8:$L$42,"PSF6"))</f>
        <v>0</v>
      </c>
      <c r="D11" s="29" t="s">
        <v>121</v>
      </c>
      <c r="E11" s="15" t="s">
        <v>130</v>
      </c>
      <c r="F11" s="72">
        <f>(SUMIF('Grille obs tuteur M1'!$I$8:$L$46,"GSF6",'Grille obs tuteur M1'!$L$8:$L$46)+SUMIF('Grille obs tuteur M2 '!$I$8:$L$44,"GSF6",'Grille obs tuteur M2 '!$L$8:$L$44)+SUMIF('Grille obs tuteur M3'!$I$8:$L$43,"GSF6",'Grille obs tuteur M3'!$L$8:$L$43)+SUMIF('Grille obs tuteur M4'!$I$8:$L$46,"GSF6",'Grille obs tuteur M4'!$L$8:$L$46)+SUMIF('Grille obs tuteur M5'!$I$8:$L$42,"GSF6",'Grille obs tuteur M5'!$L$8:$L$42))/(COUNTIF('Grille obs tuteur M1'!$I$8:$L$46,"GSF6")+COUNTIF('Grille obs tuteur M2 '!$I$8:$L$44,"GSF6")+COUNTIF('Grille obs tuteur M3'!$I$8:$L$43,"GSF6")+COUNTIF('Grille obs tuteur M4'!$I$8:$L$46,"GSF6")+COUNTIF('Grille obs tuteur M5'!$I$8:$L$42,"GSF6"))</f>
        <v>0</v>
      </c>
      <c r="G11" s="29" t="s">
        <v>80</v>
      </c>
      <c r="H11" s="15" t="s">
        <v>90</v>
      </c>
      <c r="I11" s="72">
        <f>(SUMIF('Grille obs tuteur M1'!$I$8:$L$46,"ASF6",'Grille obs tuteur M1'!$L$8:$L$46)+SUMIF('Grille obs tuteur M2 '!$I$8:$L$44,"ASF6",'Grille obs tuteur M2 '!$L$8:$L$44)+SUMIF('Grille obs tuteur M3'!$I$8:$L$43,"ASF6",'Grille obs tuteur M3'!$L$8:$L$43)+SUMIF('Grille obs tuteur M4'!$I$8:$L$46,"ASF6",'Grille obs tuteur M4'!$L$8:$L$46)+SUMIF('Grille obs tuteur M5'!$I$8:$L$42,"ASF6",'Grille obs tuteur M5'!$L$8:$L$42))/(COUNTIF('Grille obs tuteur M1'!$I$8:$L$46,"ASF6")+COUNTIF('Grille obs tuteur M2 '!$I$8:$L$44,"ASF6")+COUNTIF('Grille obs tuteur M3'!$I$8:$L$43,"ASF6")+COUNTIF('Grille obs tuteur M4'!$I$8:$L$46,"ASF6")+COUNTIF('Grille obs tuteur M5'!$I$8:$L$42,"ASF6"))</f>
        <v>0</v>
      </c>
    </row>
    <row r="12" spans="1:9" s="14" customFormat="1" ht="30" customHeight="1">
      <c r="A12" s="25" t="s">
        <v>124</v>
      </c>
      <c r="B12" s="15" t="s">
        <v>125</v>
      </c>
      <c r="C12" s="72">
        <f>(SUMIF('Grille obs tuteur M1'!$I$8:$L$46,"PSF7",'Grille obs tuteur M1'!$L$8:$L$46)+SUMIF('Grille obs tuteur M2 '!$I$8:$L$44,"PSF7",'Grille obs tuteur M2 '!$L$8:$L$44)+SUMIF('Grille obs tuteur M3'!$I$8:$L$43,"PSF7",'Grille obs tuteur M3'!$L$8:$L$43)+SUMIF('Grille obs tuteur M4'!$I$8:$L$46,"PSF7",'Grille obs tuteur M4'!$L$8:$L$46)+SUMIF('Grille obs tuteur M5'!$I$8:$L$42,"PSF7",'Grille obs tuteur M5'!$L$8:$L$42))/(COUNTIF('Grille obs tuteur M1'!$I$8:$L$46,"PSF7")+COUNTIF('Grille obs tuteur M2 '!$I$8:$L$44,"PSF7")+COUNTIF('Grille obs tuteur M3'!$I$8:$L$43,"PSF7")+COUNTIF('Grille obs tuteur M4'!$I$8:$L$46,"PSF7")+COUNTIF('Grille obs tuteur M5'!$I$8:$L$42,"PSF7"))</f>
        <v>0</v>
      </c>
      <c r="D12" s="29" t="s">
        <v>140</v>
      </c>
      <c r="E12" s="15" t="s">
        <v>145</v>
      </c>
      <c r="F12" s="72">
        <f>(SUMIF('Grille obs tuteur M1'!$I$8:$L$46,"GSF7",'Grille obs tuteur M1'!$L$8:$L$46)+SUMIF('Grille obs tuteur M2 '!$I$8:$L$44,"GSF7",'Grille obs tuteur M2 '!$L$8:$L$44)+SUMIF('Grille obs tuteur M3'!$I$8:$L$43,"GSF7",'Grille obs tuteur M3'!$L$8:$L$43)+SUMIF('Grille obs tuteur M4'!$I$8:$L$46,"GSF7",'Grille obs tuteur M4'!$L$8:$L$46)+SUMIF('Grille obs tuteur M5'!$I$8:$L$42,"GSF7",'Grille obs tuteur M5'!$L$8:$L$42))/(COUNTIF('Grille obs tuteur M1'!$I$8:$L$46,"GSF7")+COUNTIF('Grille obs tuteur M2 '!$I$8:$L$44,"GSF7")+COUNTIF('Grille obs tuteur M3'!$I$8:$L$43,"GSF7")+COUNTIF('Grille obs tuteur M4'!$I$8:$L$46,"GSF7")+COUNTIF('Grille obs tuteur M5'!$I$8:$L$42,"GSF7"))</f>
        <v>0</v>
      </c>
      <c r="G12" s="29" t="s">
        <v>154</v>
      </c>
      <c r="H12" s="15" t="s">
        <v>157</v>
      </c>
      <c r="I12" s="72">
        <f>(SUMIF('Grille obs tuteur M1'!$I$8:$L$46,"ASF7",'Grille obs tuteur M1'!$L$8:$L$46)+SUMIF('Grille obs tuteur M2 '!$I$8:$L$44,"ASF7",'Grille obs tuteur M2 '!$L$8:$L$44)+SUMIF('Grille obs tuteur M3'!$I$8:$L$43,"ASF7",'Grille obs tuteur M3'!$L$8:$L$43)+SUMIF('Grille obs tuteur M4'!$I$8:$L$46,"ASF7",'Grille obs tuteur M4'!$L$8:$L$46)+SUMIF('Grille obs tuteur M5'!$I$8:$L$42,"ASF7",'Grille obs tuteur M5'!$L$8:$L$42))/(COUNTIF('Grille obs tuteur M1'!$I$8:$L$46,"ASF7")+COUNTIF('Grille obs tuteur M2 '!$I$8:$L$44,"ASF7")+COUNTIF('Grille obs tuteur M3'!$I$8:$L$43,"ASF7")+COUNTIF('Grille obs tuteur M4'!$I$8:$L$46,"ASF7")+COUNTIF('Grille obs tuteur M5'!$I$8:$L$42,"ASF7"))</f>
        <v>0</v>
      </c>
    </row>
    <row r="13" spans="1:9" s="14" customFormat="1" ht="30" customHeight="1">
      <c r="A13" s="25" t="s">
        <v>142</v>
      </c>
      <c r="B13" s="15" t="s">
        <v>143</v>
      </c>
      <c r="C13" s="72">
        <f>(SUMIF('Grille obs tuteur M1'!$I$8:$L$46,"PSF8",'Grille obs tuteur M1'!$L$8:$L$46)+SUMIF('Grille obs tuteur M2 '!$I$8:$L$44,"PSF8",'Grille obs tuteur M2 '!$L$8:$L$44)+SUMIF('Grille obs tuteur M3'!$I$8:$L$43,"PSF8",'Grille obs tuteur M3'!$L$8:$L$43)+SUMIF('Grille obs tuteur M4'!$I$8:$L$46,"PSF8",'Grille obs tuteur M4'!$L$8:$L$46)+SUMIF('Grille obs tuteur M5'!$I$8:$L$42,"PSF8",'Grille obs tuteur M5'!$L$8:$L$42))/(COUNTIF('Grille obs tuteur M1'!$I$8:$L$46,"PSF8")+COUNTIF('Grille obs tuteur M2 '!$I$8:$L$44,"PSF8")+COUNTIF('Grille obs tuteur M3'!$I$8:$L$43,"PSF8")+COUNTIF('Grille obs tuteur M4'!$I$8:$L$46,"PSF8")+COUNTIF('Grille obs tuteur M5'!$I$8:$L$42,"PSF8"))</f>
        <v>0</v>
      </c>
      <c r="D13" s="29" t="s">
        <v>137</v>
      </c>
      <c r="E13" s="15" t="s">
        <v>146</v>
      </c>
      <c r="F13" s="72">
        <f>(SUMIF('Grille obs tuteur M1'!$I$8:$L$46,"GSF8",'Grille obs tuteur M1'!$L$8:$L$46)+SUMIF('Grille obs tuteur M2 '!$I$8:$L$44,"GSF8",'Grille obs tuteur M2 '!$L$8:$L$44)+SUMIF('Grille obs tuteur M3'!$I$8:$L$43,"GSF8",'Grille obs tuteur M3'!$L$8:$L$43)+SUMIF('Grille obs tuteur M4'!$I$8:$L$46,"GSF8",'Grille obs tuteur M4'!$L$8:$L$46)+SUMIF('Grille obs tuteur M5'!$I$8:$L$42,"GSF8",'Grille obs tuteur M5'!$L$8:$L$42))/(COUNTIF('Grille obs tuteur M1'!$I$8:$L$46,"GSF8")+COUNTIF('Grille obs tuteur M2 '!$I$8:$L$44,"GSF8")+COUNTIF('Grille obs tuteur M3'!$I$8:$L$43,"GSF8")+COUNTIF('Grille obs tuteur M4'!$I$8:$L$46,"GSF8")+COUNTIF('Grille obs tuteur M5'!$I$8:$L$42,"GSF8"))</f>
        <v>0</v>
      </c>
      <c r="G13" s="29" t="s">
        <v>120</v>
      </c>
      <c r="H13" s="28" t="s">
        <v>126</v>
      </c>
      <c r="I13" s="72">
        <f>(SUMIF('Grille obs tuteur M1'!$I$8:$L$46,"ASF8",'Grille obs tuteur M1'!$L$8:$L$46)+SUMIF('Grille obs tuteur M2 '!$I$8:$L$44,"ASF8",'Grille obs tuteur M2 '!$L$8:$L$44)+SUMIF('Grille obs tuteur M3'!$I$8:$L$43,"ASF8",'Grille obs tuteur M3'!$L$8:$L$43)+SUMIF('Grille obs tuteur M4'!$I$8:$L$46,"ASF8",'Grille obs tuteur M4'!$L$8:$L$46)+SUMIF('Grille obs tuteur M5'!$I$8:$L$42,"ASF8",'Grille obs tuteur M5'!$L$8:$L$42))/(COUNTIF('Grille obs tuteur M1'!$I$8:$L$46,"ASF8")+COUNTIF('Grille obs tuteur M2 '!$I$8:$L$44,"ASF8")+COUNTIF('Grille obs tuteur M3'!$I$8:$L$43,"ASF8")+COUNTIF('Grille obs tuteur M4'!$I$8:$L$46,"ASF8")+COUNTIF('Grille obs tuteur M5'!$I$8:$L$42,"ASF8"))</f>
        <v>0</v>
      </c>
    </row>
    <row r="14" spans="1:9" s="14" customFormat="1" ht="30" customHeight="1">
      <c r="A14" s="25" t="s">
        <v>141</v>
      </c>
      <c r="B14" s="15" t="s">
        <v>144</v>
      </c>
      <c r="C14" s="72">
        <f>(SUMIF('Grille obs tuteur M1'!$I$8:$L$46,"PSF9",'Grille obs tuteur M1'!$L$8:$L$46)+SUMIF('Grille obs tuteur M2 '!$I$8:$L$44,"PSF9",'Grille obs tuteur M2 '!$L$8:$L$44)+SUMIF('Grille obs tuteur M3'!$I$8:$L$43,"PSF9",'Grille obs tuteur M3'!$L$8:$L$43)+SUMIF('Grille obs tuteur M4'!$I$8:$L$46,"PSF9",'Grille obs tuteur M4'!$L$8:$L$46)+SUMIF('Grille obs tuteur M5'!$I$8:$L$42,"PSF9",'Grille obs tuteur M5'!$L$8:$L$42))/(COUNTIF('Grille obs tuteur M1'!$I$8:$L$46,"PSF9")+COUNTIF('Grille obs tuteur M2 '!$I$8:$L$44,"PSF9")+COUNTIF('Grille obs tuteur M3'!$I$8:$L$43,"PSF9")+COUNTIF('Grille obs tuteur M4'!$I$8:$L$46,"PSF9")+COUNTIF('Grille obs tuteur M5'!$I$8:$L$42,"PSF9"))</f>
        <v>0</v>
      </c>
      <c r="D14" s="29" t="s">
        <v>139</v>
      </c>
      <c r="E14" s="15" t="s">
        <v>148</v>
      </c>
      <c r="F14" s="72">
        <f>(SUMIF('Grille obs tuteur M1'!$I$8:$L$46,"GSF9",'Grille obs tuteur M1'!$L$8:$L$46)+SUMIF('Grille obs tuteur M2 '!$I$8:$L$44,"GSF9",'Grille obs tuteur M2 '!$L$8:$L$44)+SUMIF('Grille obs tuteur M3'!$I$8:$L$43,"GSF9",'Grille obs tuteur M3'!$L$8:$L$43)+SUMIF('Grille obs tuteur M4'!$I$8:$L$46,"GSF9",'Grille obs tuteur M4'!$L$8:$L$46)+SUMIF('Grille obs tuteur M5'!$I$8:$L$42,"GSF9",'Grille obs tuteur M5'!$L$8:$L$42))/(COUNTIF('Grille obs tuteur M1'!$I$8:$L$46,"GSF9")+COUNTIF('Grille obs tuteur M2 '!$I$8:$L$44,"GSF9")+COUNTIF('Grille obs tuteur M3'!$I$8:$L$43,"GSF9")+COUNTIF('Grille obs tuteur M4'!$I$8:$L$46,"GSF9")+COUNTIF('Grille obs tuteur M5'!$I$8:$L$42,"GSF9"))</f>
        <v>0</v>
      </c>
      <c r="G14" s="29" t="s">
        <v>74</v>
      </c>
      <c r="H14" s="15" t="s">
        <v>84</v>
      </c>
      <c r="I14" s="72">
        <f>(SUMIF('Grille obs tuteur M1'!$I$8:$L$46,"ASF9",'Grille obs tuteur M1'!$L$8:$L$46)+SUMIF('Grille obs tuteur M2 '!$I$8:$L$44,"ASF9",'Grille obs tuteur M2 '!$L$8:$L$44)+SUMIF('Grille obs tuteur M3'!$I$8:$L$43,"ASF9",'Grille obs tuteur M3'!$L$8:$L$43)+SUMIF('Grille obs tuteur M4'!$I$8:$L$46,"ASF9",'Grille obs tuteur M4'!$L$8:$L$46)+SUMIF('Grille obs tuteur M5'!$I$8:$L$42,"ASF9",'Grille obs tuteur M5'!$L$8:$L$42))/(COUNTIF('Grille obs tuteur M1'!$I$8:$L$46,"ASF9")+COUNTIF('Grille obs tuteur M2 '!$I$8:$L$44,"ASF9")+COUNTIF('Grille obs tuteur M3'!$I$8:$L$43,"ASF9")+COUNTIF('Grille obs tuteur M4'!$I$8:$L$46,"ASF9")+COUNTIF('Grille obs tuteur M5'!$I$8:$L$42,"ASF9"))</f>
        <v>0</v>
      </c>
    </row>
    <row r="15" spans="1:9" s="14" customFormat="1" ht="30" customHeight="1">
      <c r="A15" s="40"/>
      <c r="B15" s="26"/>
      <c r="C15" s="279"/>
      <c r="D15" s="29" t="s">
        <v>138</v>
      </c>
      <c r="E15" s="15" t="s">
        <v>147</v>
      </c>
      <c r="F15" s="72">
        <f>(SUMIF('Grille obs tuteur M1'!$I$8:$L$46,"GSF10",'Grille obs tuteur M1'!$L$8:$L$46)+SUMIF('Grille obs tuteur M2 '!$I$8:$L$44,"GSF10",'Grille obs tuteur M2 '!$L$8:$L$44)+SUMIF('Grille obs tuteur M3'!$I$8:$L$43,"GSF10",'Grille obs tuteur M3'!$L$8:$L$43)+SUMIF('Grille obs tuteur M4'!$I$8:$L$46,"GSF10",'Grille obs tuteur M4'!$L$8:$L$46)+SUMIF('Grille obs tuteur M5'!$I$8:$L$42,"GSF10",'Grille obs tuteur M5'!$L$8:$L$42))/(COUNTIF('Grille obs tuteur M1'!$I$8:$L$46,"GSF10")+COUNTIF('Grille obs tuteur M2 '!$I$8:$L$44,"GSF10")+COUNTIF('Grille obs tuteur M3'!$I$8:$L$43,"GSF10")+COUNTIF('Grille obs tuteur M4'!$I$8:$L$46,"GSF10")+COUNTIF('Grille obs tuteur M5'!$I$8:$L$42,"GSF10"))</f>
        <v>0</v>
      </c>
      <c r="G15" s="29" t="s">
        <v>81</v>
      </c>
      <c r="H15" s="15" t="s">
        <v>91</v>
      </c>
      <c r="I15" s="72">
        <f>(SUMIF('Grille obs tuteur M1'!$I$8:$L$46,"ASF10",'Grille obs tuteur M1'!$L$8:$L$46)+SUMIF('Grille obs tuteur M2 '!$I$8:$L$44,"ASF10",'Grille obs tuteur M2 '!$L$8:$L$44)+SUMIF('Grille obs tuteur M3'!$I$8:$L$43,"ASF10",'Grille obs tuteur M3'!$L$8:$L$43)+SUMIF('Grille obs tuteur M4'!$I$8:$L$46,"ASF10",'Grille obs tuteur M4'!$L$8:$L$46)+SUMIF('Grille obs tuteur M5'!$I$8:$L$42,"ASF10",'Grille obs tuteur M5'!$L$8:$L$42))/(COUNTIF('Grille obs tuteur M1'!$I$8:$L$46,"ASF10")+COUNTIF('Grille obs tuteur M2 '!$I$8:$L$44,"ASF10")+COUNTIF('Grille obs tuteur M3'!$I$8:$L$43,"ASF10")+COUNTIF('Grille obs tuteur M4'!$I$8:$L$46,"ASF10")+COUNTIF('Grille obs tuteur M5'!$I$8:$L$42,"ASF10"))</f>
        <v>0</v>
      </c>
    </row>
    <row r="16" spans="1:9" s="14" customFormat="1" ht="30" customHeight="1" thickBot="1">
      <c r="A16" s="145"/>
      <c r="B16" s="268"/>
      <c r="C16" s="75"/>
      <c r="D16" s="280"/>
      <c r="E16" s="281"/>
      <c r="F16" s="282"/>
      <c r="G16" s="280" t="s">
        <v>155</v>
      </c>
      <c r="H16" s="281" t="s">
        <v>156</v>
      </c>
      <c r="I16" s="72">
        <f>(SUMIF('Grille obs tuteur M1'!$I$8:$L$46,"ASF11",'Grille obs tuteur M1'!$L$8:$L$46)+SUMIF('Grille obs tuteur M2 '!$I$8:$L$44,"ASF11",'Grille obs tuteur M2 '!$L$8:$L$44)+SUMIF('Grille obs tuteur M3'!$I$8:$L$43,"ASF11",'Grille obs tuteur M3'!$L$8:$L$43)+SUMIF('Grille obs tuteur M4'!$I$8:$L$46,"ASF11",'Grille obs tuteur M4'!$L$8:$L$46)+SUMIF('Grille obs tuteur M5'!$I$8:$L$42,"ASF11",'Grille obs tuteur M5'!$L$8:$L$42))/(COUNTIF('Grille obs tuteur M1'!$I$8:$L$46,"ASF11")+COUNTIF('Grille obs tuteur M2 '!$I$8:$L$44,"ASF11")+COUNTIF('Grille obs tuteur M3'!$I$8:$L$43,"ASF11")+COUNTIF('Grille obs tuteur M4'!$I$8:$L$46,"ASF11")+COUNTIF('Grille obs tuteur M5'!$I$8:$L$42,"ASF11"))</f>
        <v>0</v>
      </c>
    </row>
    <row r="17" spans="1:9" s="47" customFormat="1" ht="15.75" thickBot="1">
      <c r="A17" s="44" t="s">
        <v>5</v>
      </c>
      <c r="B17" s="45"/>
      <c r="C17" s="46">
        <f>IF(AND(ISBLANK(C6),ISBLANK(C7),ISBLANK(C8),ISBLANK(C9),ISBLANK(C10),ISBLANK(C11),ISBLANK(C12),ISBLANK(C13),ISBLANK(C14),ISBLANK(C15),ISBLANK(C16)),"",SUM(C6:C16)/COUNTA(A6:A16))</f>
        <v>0</v>
      </c>
      <c r="D17" s="44" t="s">
        <v>5</v>
      </c>
      <c r="E17" s="45"/>
      <c r="F17" s="46">
        <f>IF(AND(ISBLANK(F6),ISBLANK(F7),ISBLANK(F8),ISBLANK(F9),ISBLANK(F10),ISBLANK(F11),ISBLANK(F12),ISBLANK(F13),ISBLANK(F14),ISBLANK(F15),ISBLANK(F16)),"",SUM(F6:F16)/COUNTA(D6:D16))</f>
        <v>0</v>
      </c>
      <c r="G17" s="44" t="s">
        <v>5</v>
      </c>
      <c r="H17" s="45"/>
      <c r="I17" s="74">
        <f>IF(AND(ISBLANK(I6),ISBLANK(I7),ISBLANK(I8),ISBLANK(I9),ISBLANK(I10),ISBLANK(I11),ISBLANK(I12),ISBLANK(I13),ISBLANK(I14),ISBLANK(I15),ISBLANK(I16)),"",SUM(I6:I16)/COUNTA(G6:G16))</f>
        <v>0</v>
      </c>
    </row>
  </sheetData>
  <sheetProtection sheet="1" objects="1" scenarios="1"/>
  <conditionalFormatting sqref="I17 F17 C17">
    <cfRule type="cellIs" priority="4" dxfId="39" operator="greaterThanOrEqual" stopIfTrue="1">
      <formula>0.5</formula>
    </cfRule>
    <cfRule type="cellIs" priority="5" dxfId="41" operator="lessThan" stopIfTrue="1">
      <formula>0.5</formula>
    </cfRule>
  </conditionalFormatting>
  <conditionalFormatting sqref="C6:C14">
    <cfRule type="cellIs" priority="3" dxfId="42" operator="between" stopIfTrue="1">
      <formula>0</formula>
      <formula>0.29</formula>
    </cfRule>
  </conditionalFormatting>
  <conditionalFormatting sqref="F6:F15">
    <cfRule type="cellIs" priority="2" dxfId="42" operator="between" stopIfTrue="1">
      <formula>0</formula>
      <formula>0.29</formula>
    </cfRule>
  </conditionalFormatting>
  <conditionalFormatting sqref="I6:I16">
    <cfRule type="cellIs" priority="1" dxfId="42" operator="between" stopIfTrue="1">
      <formula>0</formula>
      <formula>0.29</formula>
    </cfRule>
  </conditionalFormatting>
  <printOptions/>
  <pageMargins left="0.7480314960629921" right="0.7480314960629921" top="0.5905511811023623" bottom="0.984251968503937" header="0.11811023622047245" footer="0.5118110236220472"/>
  <pageSetup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AAAA avebu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chantal</dc:creator>
  <cp:keywords/>
  <dc:description/>
  <cp:lastModifiedBy>Clarisse LESSALLE</cp:lastModifiedBy>
  <cp:lastPrinted>2015-01-27T13:10:05Z</cp:lastPrinted>
  <dcterms:created xsi:type="dcterms:W3CDTF">2005-02-07T07:59:14Z</dcterms:created>
  <dcterms:modified xsi:type="dcterms:W3CDTF">2021-01-13T10:41:39Z</dcterms:modified>
  <cp:category/>
  <cp:version/>
  <cp:contentType/>
  <cp:contentStatus/>
</cp:coreProperties>
</file>