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68" yWindow="65524" windowWidth="7656" windowHeight="8580" tabRatio="696" activeTab="0"/>
  </bookViews>
  <sheets>
    <sheet name="Page de garde" sheetId="1" r:id="rId1"/>
    <sheet name="Guide d'utilisation tuteur" sheetId="2" r:id="rId2"/>
    <sheet name="Grille obs tuteur M1" sheetId="3" r:id="rId3"/>
    <sheet name="Grille obs tuteur M2 " sheetId="4" r:id="rId4"/>
    <sheet name="Grille obs tuteur M3" sheetId="5" r:id="rId5"/>
    <sheet name="Grille obs tuteur M4" sheetId="6" r:id="rId6"/>
    <sheet name="Grille obs tuteur M5" sheetId="7" r:id="rId7"/>
    <sheet name="Grille synthèse tuteur 1ère éva" sheetId="8" r:id="rId8"/>
    <sheet name="Grille synthèse tuteur 2ème éva" sheetId="9" r:id="rId9"/>
    <sheet name="Grille synthèse tuteur 3ème éva" sheetId="10" r:id="rId10"/>
    <sheet name="Repérage des A par SF" sheetId="11" r:id="rId11"/>
    <sheet name="Grille synthèse globale" sheetId="12" r:id="rId12"/>
    <sheet name="Modèle grille obs tuteur" sheetId="13" r:id="rId13"/>
    <sheet name="Feuil3" sheetId="14" r:id="rId14"/>
  </sheets>
  <definedNames>
    <definedName name="_xlnm.Print_Titles" localSheetId="2">'Grille obs tuteur M1'!$1:$6</definedName>
    <definedName name="_xlnm.Print_Titles" localSheetId="3">'Grille obs tuteur M2 '!$1:$6</definedName>
    <definedName name="_xlnm.Print_Titles" localSheetId="4">'Grille obs tuteur M3'!$1:$6</definedName>
    <definedName name="_xlnm.Print_Titles" localSheetId="5">'Grille obs tuteur M4'!$1:$6</definedName>
    <definedName name="_xlnm.Print_Titles" localSheetId="6">'Grille obs tuteur M5'!$1:$6</definedName>
    <definedName name="_xlnm.Print_Titles" localSheetId="12">'Modèle grille obs tuteur'!$1:$6</definedName>
    <definedName name="_xlnm.Print_Area" localSheetId="2">'Grille obs tuteur M1'!$A$1:$J$33</definedName>
    <definedName name="_xlnm.Print_Area" localSheetId="3">'Grille obs tuteur M2 '!$A$1:$J$49</definedName>
    <definedName name="_xlnm.Print_Area" localSheetId="4">'Grille obs tuteur M3'!$A$1:$J$33</definedName>
    <definedName name="_xlnm.Print_Area" localSheetId="5">'Grille obs tuteur M4'!$A$1:$J$23</definedName>
    <definedName name="_xlnm.Print_Area" localSheetId="6">'Grille obs tuteur M5'!$A$1:$J$35</definedName>
    <definedName name="_xlnm.Print_Area" localSheetId="0">'Page de garde'!$A$1:$D$11</definedName>
  </definedNames>
  <calcPr fullCalcOnLoad="1"/>
</workbook>
</file>

<file path=xl/sharedStrings.xml><?xml version="1.0" encoding="utf-8"?>
<sst xmlns="http://schemas.openxmlformats.org/spreadsheetml/2006/main" count="1034" uniqueCount="349">
  <si>
    <t>HSF1</t>
  </si>
  <si>
    <t>QSF3</t>
  </si>
  <si>
    <t>QSF4</t>
  </si>
  <si>
    <t>OISF6</t>
  </si>
  <si>
    <t>MOYENNE</t>
  </si>
  <si>
    <t>Ex : Réglage de la cellule</t>
  </si>
  <si>
    <t>ACTIVITÉS DU RÉFÉRENTIEL NATIONAL</t>
  </si>
  <si>
    <t>Caractéristiques de la situation professionnelle en entreprise</t>
  </si>
  <si>
    <t>Conditions d’exercice</t>
  </si>
  <si>
    <t>OISF1</t>
  </si>
  <si>
    <t>SSF1</t>
  </si>
  <si>
    <t>SSF3</t>
  </si>
  <si>
    <t>% atteinte des objectifs</t>
  </si>
  <si>
    <t>LES SAVOIR-FAIRE associés aux activités, regroupés par DOMAINES</t>
  </si>
  <si>
    <t>PRODUIT PROCESS</t>
  </si>
  <si>
    <t>OUTILS INSTALLATION</t>
  </si>
  <si>
    <t>QUALITÉ</t>
  </si>
  <si>
    <t>HYGIÈNE</t>
  </si>
  <si>
    <t>SÉCURITÉ</t>
  </si>
  <si>
    <t>COMMUNICATION PROFESSIONNELLE</t>
  </si>
  <si>
    <t>SSF2</t>
  </si>
  <si>
    <t>OBSERVATION</t>
  </si>
  <si>
    <t>ÉVALUATION</t>
  </si>
  <si>
    <t>MOYENS</t>
  </si>
  <si>
    <t>Indicateurs génériques</t>
  </si>
  <si>
    <t>Seuil fixé par l’entreprise</t>
  </si>
  <si>
    <t>Dates</t>
  </si>
  <si>
    <t>SAVOIR-FAIRE</t>
  </si>
  <si>
    <t>HSF2</t>
  </si>
  <si>
    <t>QSF2</t>
  </si>
  <si>
    <t xml:space="preserve">PPSF1 </t>
  </si>
  <si>
    <t>PPSF2</t>
  </si>
  <si>
    <t>PPSF3</t>
  </si>
  <si>
    <t>PPSF4</t>
  </si>
  <si>
    <t>Le tuteur note ses observations.</t>
  </si>
  <si>
    <r>
      <t>l</t>
    </r>
    <r>
      <rPr>
        <sz val="9"/>
        <rFont val="Comic Sans MS"/>
        <family val="4"/>
      </rPr>
      <t xml:space="preserve">MxAx - Enregistrer </t>
    </r>
  </si>
  <si>
    <r>
      <t>l</t>
    </r>
    <r>
      <rPr>
        <sz val="9"/>
        <rFont val="Comic Sans MS"/>
        <family val="4"/>
      </rPr>
      <t xml:space="preserve">MxAx – </t>
    </r>
  </si>
  <si>
    <t>SF</t>
  </si>
  <si>
    <t>Ex :</t>
  </si>
  <si>
    <t xml:space="preserve">Ex : </t>
  </si>
  <si>
    <r>
      <t>l</t>
    </r>
    <r>
      <rPr>
        <sz val="9"/>
        <rFont val="Comic Sans MS"/>
        <family val="4"/>
      </rPr>
      <t xml:space="preserve">MxAx - </t>
    </r>
  </si>
  <si>
    <t>Ex :</t>
  </si>
  <si>
    <r>
      <t>l</t>
    </r>
    <r>
      <rPr>
        <sz val="9"/>
        <rFont val="Comic Sans MS"/>
        <family val="4"/>
      </rPr>
      <t xml:space="preserve">MXAX - </t>
    </r>
  </si>
  <si>
    <t xml:space="preserve"> </t>
  </si>
  <si>
    <t>OISF2</t>
  </si>
  <si>
    <t>OISF3</t>
  </si>
  <si>
    <t>OISF4</t>
  </si>
  <si>
    <t>OISF5</t>
  </si>
  <si>
    <t>QSF1</t>
  </si>
  <si>
    <t>CPSF1</t>
  </si>
  <si>
    <t>CPSF2</t>
  </si>
  <si>
    <t>CPSF3</t>
  </si>
  <si>
    <t>CPSF4</t>
  </si>
  <si>
    <t>CPSF5</t>
  </si>
  <si>
    <t>LES SAVOIR-FAIRE associés aux activités, regroupés par DOMAINES (suite)</t>
  </si>
  <si>
    <t>QUALITE</t>
  </si>
  <si>
    <t>HYGIENE</t>
  </si>
  <si>
    <t>SECURITE</t>
  </si>
  <si>
    <t>COMMUNICATION PROFESSION-NELLE</t>
  </si>
  <si>
    <t>Candidat :</t>
  </si>
  <si>
    <t xml:space="preserve">Etape 1 - </t>
  </si>
  <si>
    <t xml:space="preserve">M1 Préparer </t>
  </si>
  <si>
    <t>Grille d'évaluation formateur</t>
  </si>
  <si>
    <t xml:space="preserve">Seuil atteint  </t>
  </si>
  <si>
    <t>OUI=1 ; NON=0</t>
  </si>
  <si>
    <t>Indications d’organisation des moyens</t>
  </si>
  <si>
    <t xml:space="preserve">Nom du candidat </t>
  </si>
  <si>
    <t>Le tuteur rédige des préconisations.</t>
  </si>
  <si>
    <r>
      <t>l</t>
    </r>
    <r>
      <rPr>
        <sz val="9"/>
        <rFont val="Comic Sans MS"/>
        <family val="4"/>
      </rPr>
      <t>MxAx - Enregistrer …</t>
    </r>
  </si>
  <si>
    <t>Ex : 10 mn maxi de passage de relais</t>
  </si>
  <si>
    <t>Pour chaque activité observée, le tuteur décide quel seuil est atteint (valeur 1), quel seuil n'est pas atteint (valeur 0).</t>
  </si>
  <si>
    <t>Pour chaque seuil, il saisit la valeur 1 ou 0 dans chaque cellule grisée, sur la ligne du seuil observé, dans la colonne où il a saisi la date.</t>
  </si>
  <si>
    <t>% de maîtrise</t>
  </si>
  <si>
    <t>HSF3</t>
  </si>
  <si>
    <t xml:space="preserve">Grille d'observation par le tuteur - Mx </t>
  </si>
  <si>
    <t xml:space="preserve">Grille d'observation par le tuteur - M1 </t>
  </si>
  <si>
    <t xml:space="preserve">Grille d'observation par le tuteur - M2 </t>
  </si>
  <si>
    <t xml:space="preserve">Grille d'observation par le tuteur - M3 </t>
  </si>
  <si>
    <t xml:space="preserve">Grille d'observation par le tuteur - M4 </t>
  </si>
  <si>
    <t>Synthèse des observations par le tuteur (1ère évaluation)</t>
  </si>
  <si>
    <t xml:space="preserve">Candidat </t>
  </si>
  <si>
    <t>Exemple</t>
  </si>
  <si>
    <t xml:space="preserve">Grille d'observation par le tuteur - M5 </t>
  </si>
  <si>
    <t>M2A3</t>
  </si>
  <si>
    <t>Date</t>
  </si>
  <si>
    <t>Outil d'évaluation</t>
  </si>
  <si>
    <t>Saisir la date d'observation dans une des colonnes "Dates".</t>
  </si>
  <si>
    <t>Besoin d’approfondis-sement</t>
  </si>
  <si>
    <t>M1 Préparer le poste de travail</t>
  </si>
  <si>
    <t>CQP</t>
  </si>
  <si>
    <t>Industries Alimentaires</t>
  </si>
  <si>
    <t>Synthèse des observations par le tuteur (2ème évaluation)</t>
  </si>
  <si>
    <t>Synthèse des observations par le tuteur (3ème évaluation)</t>
  </si>
  <si>
    <t>Etape 2 -</t>
  </si>
  <si>
    <t xml:space="preserve">Il détermine les besoins d'approfondissement et l'organisation des moyens nécessaires à mettre en œuvre pour que le candidat maîtrise l'activité </t>
  </si>
  <si>
    <t xml:space="preserve">et atteigne les seuils fixés. </t>
  </si>
  <si>
    <t>Il rédige librement ses préconisations dans les deux colonnes "MOYENS".</t>
  </si>
  <si>
    <t>Grille d'observation et d'évaluation par le tuteur</t>
  </si>
  <si>
    <t>PPSF1</t>
  </si>
  <si>
    <t>M1A5</t>
  </si>
  <si>
    <t>M1A6</t>
  </si>
  <si>
    <t>M2A1</t>
  </si>
  <si>
    <t>M2A4</t>
  </si>
  <si>
    <t>M4A1</t>
  </si>
  <si>
    <t>M1A1</t>
  </si>
  <si>
    <t>M1A4</t>
  </si>
  <si>
    <t>M2A2</t>
  </si>
  <si>
    <t>M2A6</t>
  </si>
  <si>
    <t>M4A2</t>
  </si>
  <si>
    <t>M4A3</t>
  </si>
  <si>
    <t>M5A4</t>
  </si>
  <si>
    <t>M3A3</t>
  </si>
  <si>
    <t>M2A5</t>
  </si>
  <si>
    <t>M3A1</t>
  </si>
  <si>
    <t>M1A3</t>
  </si>
  <si>
    <t>M4A4</t>
  </si>
  <si>
    <t>M1A2</t>
  </si>
  <si>
    <t>M5A1</t>
  </si>
  <si>
    <t>M5A2</t>
  </si>
  <si>
    <t>M5A3</t>
  </si>
  <si>
    <t>Pour la délivrance du CQP, chaque savoir-faire doit être maîtrisé au minimum à 30%.</t>
  </si>
  <si>
    <t>M1A1 -  Revêtir les équipements de travail répondant aux consignes d’hygiène et de sécurité.</t>
  </si>
  <si>
    <t>Utiliser les protections individuelles  et collectives</t>
  </si>
  <si>
    <t>Apprécier l’état des matières premières, des produits à travailler en fonction des normes de l’entreprise et des produits finis.</t>
  </si>
  <si>
    <t>Recueillir auprès de ses interlocuteurs amont et aval les informations utiles à son activité.</t>
  </si>
  <si>
    <t>Appliquer les actions conformes aux règles d’hygiène</t>
  </si>
  <si>
    <t>Réaliser un contrôle qualité au regard des critères du cahier des charges</t>
  </si>
  <si>
    <t>Appliquer les consignes de gestion de l’environnement à son poste de travail</t>
  </si>
  <si>
    <t xml:space="preserve">Respecter les modes opératoires, les instructions de réalisation </t>
  </si>
  <si>
    <t>Utiliser les outils (Couteaux, Wizards, …) conformément aux situations, aux instructions et aux objectifs</t>
  </si>
  <si>
    <t>Réaliser les gestes professionnels techniques de désossage, dégraissage et parage avec des outils tranchants.</t>
  </si>
  <si>
    <t>Suivre l’ordre de découpage assurant la qualité de l’opération</t>
  </si>
  <si>
    <t>Adapter son geste en fonction de la matière première à traiter</t>
  </si>
  <si>
    <t>Repérer un défaut sur le produit lié à la réalisation d’un geste professionnel non conforme</t>
  </si>
  <si>
    <t>SSF5</t>
  </si>
  <si>
    <t>SSF4</t>
  </si>
  <si>
    <t xml:space="preserve">Respecter les procédures </t>
  </si>
  <si>
    <t>Appliquer les consignes de prévention des risques professionnels</t>
  </si>
  <si>
    <t>Appliquer les consignes relatives aux gestes et postures</t>
  </si>
  <si>
    <t>M3 Contrôler les produits utilisés et travaillés, enregistrer et transmettre les informations</t>
  </si>
  <si>
    <t>M3A3 - Vérifier les rendements matières et enregistrer les données</t>
  </si>
  <si>
    <t>Respecter les procédures d’hygiène et consignes en matière de prévention des accidents.</t>
  </si>
  <si>
    <t>Utiliser les outils de communication mis à sa disposition</t>
  </si>
  <si>
    <t>Transmettre des informations à ses différents interlocuteurs internes et externes.</t>
  </si>
  <si>
    <t>Alerter les services concernés en cas de non-conformité.</t>
  </si>
  <si>
    <t>M5 Maintenir un espace de travail sécurisé, rangé et nettoyé</t>
  </si>
  <si>
    <t>M5A1 - Transmettre les consignes aux agents polyvalents.</t>
  </si>
  <si>
    <t>Accueillir et former un nouvel arrivant.</t>
  </si>
  <si>
    <t>Appliquer les actions conformes aux règles d'hygiène</t>
  </si>
  <si>
    <t>Accueillir et former un nouvel arrivant</t>
  </si>
  <si>
    <t>M4A4 - Répondre aux sollicitations pour la résolution de problèmes dans le cadre de l’environnement de son poste.</t>
  </si>
  <si>
    <t>Transmettre des informations à ses différents interlocuteurs internes et externes</t>
  </si>
  <si>
    <t>Entretenir et nettoyer les instruments selon la procédure</t>
  </si>
  <si>
    <t>M2 Conduire le poste de travail</t>
  </si>
  <si>
    <t>M3A4 - Contrôler, à son niveau, la qualité des opérations réalisées sur le produit.</t>
  </si>
  <si>
    <t xml:space="preserve">M4 Participer au diagnostic / Maintenir son outil de travail </t>
  </si>
  <si>
    <t>M5A2 - Prévenir les risques dans son espace de travail (usure d’outils, gestes dangereux…).</t>
  </si>
  <si>
    <t>M5A3 - Nettoyer les abords de son poste de travail selon les consignes d’hygiène et de sécurité établies.</t>
  </si>
  <si>
    <t>M5A4 - Procéder au nettoyage complet de son poste de travail en fin de cycle.</t>
  </si>
  <si>
    <t>M5A5 - Appliquer les règles prédéfinies liées à la politique environnementale en vigueur dans l’entreprise (gestion des déchets, maîtrise de l’eau…).</t>
  </si>
  <si>
    <t>M4A2 – Identifier les causes possibles de dysfonctionnement et les transmettre si nécessaire.</t>
  </si>
  <si>
    <t>M4A1 – Anticiper les dysfonctionnements par rapport aux outils et au poste de travail.</t>
  </si>
  <si>
    <t>M3A1 - Observer et analyser l’état des matières premières.</t>
  </si>
  <si>
    <t>M3A2 - Respecter les caractéristiques des cahiers des charges.</t>
  </si>
  <si>
    <t>M3A5 - Echanger des informations avec l'ensemble des services qui contribuent au bon déroulement de son poste de travail (sécurité, qualité, maintenance, nettoyage…).</t>
  </si>
  <si>
    <t>M3A6 - Contribuer à la prise de poste d'un nouvel arrivant : règles de travail et éléments techniques.</t>
  </si>
  <si>
    <t>M2A6 - Assurer des interventions ponctuelles en moulage, conditionnement, mise en congélation.</t>
  </si>
  <si>
    <t>M2A5 - Utiliser les outils et installations dans le strict respect des  consignes de sécurité.</t>
  </si>
  <si>
    <t xml:space="preserve">M2A4 - Réaliser le dénervage. </t>
  </si>
  <si>
    <t>M2A3 - Réaliser le dégraissage interne et le dépiéçage.</t>
  </si>
  <si>
    <t>M2A2 - Réaliser le désossage.</t>
  </si>
  <si>
    <t>M1A3 - S’assurer de la conformité des matières premières.</t>
  </si>
  <si>
    <t>M1A4 - Préparer le matériel et l’équipement sécurité et hygiène nécessaire à la réalisation de son travail.</t>
  </si>
  <si>
    <t>M1A5 - Apprécier l'état de propreté et de sécurité de son environnement de travail.</t>
  </si>
  <si>
    <t>M1A6 - Contrôler l'état des outils et installations utilisées.</t>
  </si>
  <si>
    <t>M1A2 - S’informer du planning de travail pour la journée, ou recevoir les consignes.</t>
  </si>
  <si>
    <t>Utiliser les outils (couteaux, wizards…) conformément aux situations, aux instructions et aux objectifs</t>
  </si>
  <si>
    <t>OISF7</t>
  </si>
  <si>
    <t>M4A3 - Effectuer les opérations de maintenance de premier niveau.</t>
  </si>
  <si>
    <t>Utiliser les outils (couteaux, wizards…) conformément aux situations, aux instructions et aux objectifs.</t>
  </si>
  <si>
    <t>Suivre l’ordre de découpage assurant la qualité de l’opération.</t>
  </si>
  <si>
    <t>Adapter son geste en fonction de la matière première à traiter.</t>
  </si>
  <si>
    <t>Respecter les procédures</t>
  </si>
  <si>
    <t>Respecter les règles du FIFO</t>
  </si>
  <si>
    <t>Organiser son travail dans le temps et en respectant les programmes</t>
  </si>
  <si>
    <t>Respecter les modes opératoires, les instructions de réalisation</t>
  </si>
  <si>
    <t>Utiliser les fonctions de base d’un logiciel de GPAO</t>
  </si>
  <si>
    <t>Alerter les services concernés en cas de non-conformité</t>
  </si>
  <si>
    <t>Respecter les modes opératoires, les instructions de réalisation.</t>
  </si>
  <si>
    <t>Organiser son travail dans le temps et en respectant les programmes.</t>
  </si>
  <si>
    <t>Effectuer des prélèvements stériles.</t>
  </si>
  <si>
    <t>Entretenir et nettoyer les instruments selon la procédure.</t>
  </si>
  <si>
    <t>Utiliser les fonctions de base d’un logiciel de GPAO.</t>
  </si>
  <si>
    <t>Respecter les règles du FIFO.</t>
  </si>
  <si>
    <t>Réaliser un contrôle qualité au regard des critères du cahier des charges.</t>
  </si>
  <si>
    <t>Repérer un défaut sur le produit lié à la réalisation d’un geste professionnel non conforme.</t>
  </si>
  <si>
    <t>Appliquer les actions conformes aux règles d’hygiène.</t>
  </si>
  <si>
    <t>Appliquer les consignes de gestion de l’environnement à son poste de travail.</t>
  </si>
  <si>
    <t>Utiliser les protections individuelles et collectives.</t>
  </si>
  <si>
    <t>Respecter les procédures.</t>
  </si>
  <si>
    <t>Appliquer les consignes de prévention des risques professionnels.</t>
  </si>
  <si>
    <t>Appliquer les consignes relatives aux gestes et postures.</t>
  </si>
  <si>
    <t>Utiliser les outils de communication mis à sa disposition.</t>
  </si>
  <si>
    <t>M2A1 - Réaliser le découennage et le dégraissage externe.</t>
  </si>
  <si>
    <t>M3A4</t>
  </si>
  <si>
    <t>M5A5</t>
  </si>
  <si>
    <t>M3A5</t>
  </si>
  <si>
    <t>M3A6</t>
  </si>
  <si>
    <t>CQP Ouvrier Qualifié du Travail des Viandes en Industries Charcutières</t>
  </si>
  <si>
    <t>Gérer l’effort dans la durée et éviter les gestes inutiles.</t>
  </si>
  <si>
    <t>Gérer l’effort dans la durée et éviter les gestes inutiles</t>
  </si>
  <si>
    <t xml:space="preserve">Identifier les principales causes de dysfonctionnement simples et répertoriés. </t>
  </si>
  <si>
    <t xml:space="preserve">Nom et prénom du candidat </t>
  </si>
  <si>
    <t>Date du jury</t>
  </si>
  <si>
    <t>Branche</t>
  </si>
  <si>
    <t>Entreprise</t>
  </si>
  <si>
    <t>Lieu du jury</t>
  </si>
  <si>
    <t>Grille de synthèse globale des évaluations</t>
  </si>
  <si>
    <t>Grille d'évaluation tuteur *</t>
  </si>
  <si>
    <t xml:space="preserve">Grille Jury ou Professionnel </t>
  </si>
  <si>
    <t>Résultats par domaine*</t>
  </si>
  <si>
    <t>Avis du jury</t>
  </si>
  <si>
    <t>* Chaque savoir-faire maîtrisé à 30% ou plus</t>
  </si>
  <si>
    <t>Président de jury</t>
  </si>
  <si>
    <t>Représentant des organisations syndicales de salariés</t>
  </si>
  <si>
    <t>Nom</t>
  </si>
  <si>
    <t>Fonction</t>
  </si>
  <si>
    <t>Fédération</t>
  </si>
  <si>
    <t>Signature</t>
  </si>
  <si>
    <t>Décision de la Commission Paritaire</t>
  </si>
  <si>
    <t>Représentant Entreprise</t>
  </si>
  <si>
    <t>Représentant Formateurs</t>
  </si>
  <si>
    <t>Fédération des Industries Charcutières, Traiteurs et Transformation des Viandes</t>
  </si>
  <si>
    <t xml:space="preserve">Préciser ici l'entreprise </t>
  </si>
  <si>
    <t>M3A2</t>
  </si>
  <si>
    <t>Ex : Respect des règles d'hygiène et de sécurité</t>
  </si>
  <si>
    <t>Ex : Respect des consignes transmises</t>
  </si>
  <si>
    <t>Ex : Le travail est effectué selon les consignes</t>
  </si>
  <si>
    <t xml:space="preserve">Ex : Les volumes par type de référence sont respectés </t>
  </si>
  <si>
    <t>Ex : contrôle visuel</t>
  </si>
  <si>
    <t>Ex : Choix du matériel à préparer</t>
  </si>
  <si>
    <t>Ex : Ergonomie du poste</t>
  </si>
  <si>
    <t>Ex : Le matériel est adapté à la tâche à réaliser</t>
  </si>
  <si>
    <t>Ex : Contrôle de l'état des gants de maille</t>
  </si>
  <si>
    <t>Ex : Signale les gants de maille mal nettoyés</t>
  </si>
  <si>
    <t>Ex : Vérification du travail de l'équipe de nettoyage</t>
  </si>
  <si>
    <t>Ex : Signale tout sol trop humide et les machines mal nettoyées</t>
  </si>
  <si>
    <t>Ex : Reporter le contrôle sur des fiches de fonctionnement</t>
  </si>
  <si>
    <t>Ex : Remplissage d'une grille de contrôle</t>
  </si>
  <si>
    <t>Ex : Qualité du découennage et du dégraissage</t>
  </si>
  <si>
    <t>Ex : Autocontrôle  de son travail</t>
  </si>
  <si>
    <t xml:space="preserve">Ex : Dépose un jambon par emplacement prévu sur la ligne </t>
  </si>
  <si>
    <t>Ex : Capacité d'organisation de son travail</t>
  </si>
  <si>
    <t>Ex : Anticipation des ruptures de matières premières</t>
  </si>
  <si>
    <t>Ex : Alerte à temps pour éviter les ruptures de matières premières</t>
  </si>
  <si>
    <t>Ex : Qualité du désossage</t>
  </si>
  <si>
    <t>Ex : Range déchets, bacs, lames usagées au fur et à mesure du travail</t>
  </si>
  <si>
    <t xml:space="preserve">Ex : Les matières enlevées ne contiennent que de la couenne ou de la graisse et le  taux d'objectif du découennage est respecté </t>
  </si>
  <si>
    <t>Ex : Respect de la régularité de l'alimentation de la ligne décidée par le conducteur de ligne ou le responsable d'équipe</t>
  </si>
  <si>
    <t xml:space="preserve">Ex : Les os sont rangés dans le bac approprié </t>
  </si>
  <si>
    <t>Ex : Réactivité à la détection d'abcès dans le jambon</t>
  </si>
  <si>
    <t>Ex : Aucun abcès n'est détecté en aval</t>
  </si>
  <si>
    <t>Ex : Arrête la ligne immédiatement</t>
  </si>
  <si>
    <t>Ex : Qualité du dégraissage interne et du dépiéçage</t>
  </si>
  <si>
    <t>Ex : Il ne reste pas de viande sur les os et le taux d'objectif du désossage est respecté</t>
  </si>
  <si>
    <t xml:space="preserve">Ex : Le gras et les parures sont rangés dans le bac approprié </t>
  </si>
  <si>
    <t xml:space="preserve">Ex : Qualité du dénervage </t>
  </si>
  <si>
    <t>Ex : Il ne reste pas de viande sur les aponévroses et le taux d'objectif du dénervage est respecté</t>
  </si>
  <si>
    <t xml:space="preserve">Ex : Les aponévroses sont rangées dans le bac approprié </t>
  </si>
  <si>
    <t>Ex : Réglage de la lame de la découenneuse</t>
  </si>
  <si>
    <t>Ex : Le réglage de la lame est fait en sécurité</t>
  </si>
  <si>
    <t>Ex : Le réglage est adapté au type de jambon à produire et à la qualité de la matière première</t>
  </si>
  <si>
    <t>Ex : Maîtrise des activités</t>
  </si>
  <si>
    <t>Ex : Aucun signalement d'erreur de la part du responsable de l'atelier de moulage, de conditionnement, de mise en congélation</t>
  </si>
  <si>
    <t>Ex : Capacité d'adaptation à un autre atelier</t>
  </si>
  <si>
    <t>Ex : Respecte le rythme de travail et l'organisation de l'atelier</t>
  </si>
  <si>
    <t>Ex : température, épaisseur de gras, forme de la coupe du jambon, tendreté</t>
  </si>
  <si>
    <t>Ex : Le signalement est fait à temps</t>
  </si>
  <si>
    <t>Ex : Le signalement est objectif et pertinent</t>
  </si>
  <si>
    <t>Ex : Il ne reste pas de viande dans le gras et les parures et le taux d'objectif du dégraissage interne est respecté</t>
  </si>
  <si>
    <t>Ex : Contrôle la fiabilité des données et des appareils d'enregistrement</t>
  </si>
  <si>
    <t>Ex : Les données sont fiables</t>
  </si>
  <si>
    <t>Respecter les règles d’identification et d’enregistrement de traçabilité</t>
  </si>
  <si>
    <t>Respecter les règles d’identification et d’enregistrement de traçabilité.</t>
  </si>
  <si>
    <t>Ex : Contrôle de l'opération réalisée au poste précédent par le collègue</t>
  </si>
  <si>
    <t>Ex : Signale à l'opérateur amont tout geste mal réalisé</t>
  </si>
  <si>
    <t xml:space="preserve">Ex : En cas de difficulté de l'opérateur amont à réaliser sa tâche, le signale au conducteur de ligne ou responsable d'équipe </t>
  </si>
  <si>
    <t>Ex : Contrôle terminal au poste de dénervage</t>
  </si>
  <si>
    <t>Ex : Plus aucun défaut ne subsiste sur le jambon</t>
  </si>
  <si>
    <t>Ex : Analyse des rendements matière réalisés</t>
  </si>
  <si>
    <t>Ex : Les méthodes de travail sont réajustées, optimisées au vu des rendements matières réalisés précédemment</t>
  </si>
  <si>
    <t>Ex : Présence active aux réunions</t>
  </si>
  <si>
    <t>Ex : Participe aux démarches d'amélioration continue</t>
  </si>
  <si>
    <t>Ex: Qualité de l'accueil</t>
  </si>
  <si>
    <t xml:space="preserve">Ex : Satisfaction du nouvel arrivant </t>
  </si>
  <si>
    <t>Ex : Taux de turnover des nouveaux arrivants</t>
  </si>
  <si>
    <t>Ex : Qualité des informations transmises au nouvel arrivant</t>
  </si>
  <si>
    <t>Ex : Les informations transmises au nouvel arrivant sont jsutes et conformes aux procédures</t>
  </si>
  <si>
    <t>Ex : Réactivité aux signes de dysfonctionnement (bruit…)</t>
  </si>
  <si>
    <t xml:space="preserve">Ex : Le dysfonctionnement est signalé dès l'apparition des signes  </t>
  </si>
  <si>
    <t>Ex : Application des instructions machines</t>
  </si>
  <si>
    <t>Ex : Mise en marche conforme</t>
  </si>
  <si>
    <t>Ex : Les informations données sont pertinentes et précises</t>
  </si>
  <si>
    <t>Ex : Capacité à caractériser le dysfonctionnement (localisation, moment d'apparition, contexte)</t>
  </si>
  <si>
    <t>Ex : Maîtrise du pouvoir de coupe du couteau</t>
  </si>
  <si>
    <t>Ex : Vérification de la capabilité de la découenneuse et de la dénerveuse</t>
  </si>
  <si>
    <t>Ex : Réalise un test de fonctionnement avant le démarrage de la production</t>
  </si>
  <si>
    <t xml:space="preserve">Ex : Pertinence des remarques </t>
  </si>
  <si>
    <t>Ex : Pertinence des améliorations proposées</t>
  </si>
  <si>
    <t>Ex : Nombre de propositions retenues</t>
  </si>
  <si>
    <t>Ex : Nombre de remarques ayant entraîné des améliorations</t>
  </si>
  <si>
    <t>Ex : le cahier de liaison est systématiquement rempli et lu par l'opérateur</t>
  </si>
  <si>
    <t>Ex : Remplissage et lecture du cahier de liaison ou du système de GPAO</t>
  </si>
  <si>
    <t>Ex : Clarté des consignes transmises aux opérateurs</t>
  </si>
  <si>
    <t>Ex : Chaque opérateur est capable d'expliquer la consigne reçue</t>
  </si>
  <si>
    <t>Ex : Contrôle de l'usure des outils</t>
  </si>
  <si>
    <t>Ex : Le contrôle d'usure des outils est réalisé selon les procédures (fréquence, utilisation du témoin)</t>
  </si>
  <si>
    <t>Ex : Contrôle de l'affilage des couteaux</t>
  </si>
  <si>
    <t xml:space="preserve">Ex : L'affilage est réalisé dès que nécessaire </t>
  </si>
  <si>
    <t>Ex : Etat de propreté de l'atelier en cours de poste</t>
  </si>
  <si>
    <t>Ex : Les circulations de l'atelier sont dégagées</t>
  </si>
  <si>
    <t xml:space="preserve">Ex : La râclette est passée sur le sol à la fréquence prévue </t>
  </si>
  <si>
    <t>Ex : Respect de la checklist de nettoyage</t>
  </si>
  <si>
    <t xml:space="preserve">Ex : Les tâches de la checklist sont réalisées </t>
  </si>
  <si>
    <t>Ex : Les tâches de la checklist sont réalisées conformément au niveau d'exigence</t>
  </si>
  <si>
    <t>Ex : Maîtrise de l'eau pour le nettoyage quotidien des petits outils</t>
  </si>
  <si>
    <t xml:space="preserve">Ex : Limitation de l'envoi de matières organiques à l'égout par passage de la râclette au sol </t>
  </si>
  <si>
    <t xml:space="preserve">Ex : Le taux de matières organiques rejetées par l'atelier dans les eaux usées respecte le niveau admissible </t>
  </si>
  <si>
    <t>Ex : Tenue adaptée et conforme aux règles d'hygiène et de sécurité</t>
  </si>
  <si>
    <t>Ex : Détection des non-conformités des matières premières</t>
  </si>
  <si>
    <t>Ex : Toute non-conformité des matières premières est signalée au conducteur de ligne ou au responsable d'équipe</t>
  </si>
  <si>
    <t>Ex : A adapté la hauteur du caillebottis de son poste à sa taille</t>
  </si>
  <si>
    <t>Ex : Imprimer le rythme de la ligne et assurer la régularité de l'alimentation de la ligne décidés par le conducteur de ligne ou le responsable d'équipe</t>
  </si>
  <si>
    <t xml:space="preserve">Ex : A tous les postes de la ligne, signalement des difficultés relatives à l'état des matières premières </t>
  </si>
  <si>
    <t xml:space="preserve">Ex : (selon le poste) Reprend le découennage jusqu'à obtention d'un jambon parfaitement découenné ou reprend le désossage jusqu'à supprimer les esquilles d'os dans la viande désossée ou reprend le dégraissage interne jusqu'à obtention d'un jambon parfaitement dégraissé ou reprend le dénervage jusqu'à obtention d'un jambon parfaitement dénervé </t>
  </si>
  <si>
    <t>Ex : Les documents d'enregistrements existent, sont remplis à la  fréquence demandée et sont exploitables</t>
  </si>
  <si>
    <t xml:space="preserve">Ex : Respect des fréquences d'enregistrement </t>
  </si>
  <si>
    <t xml:space="preserve">Ex : Le taux de turnover des arrrivants dans l'équipe est inférieur à la moyenne du site </t>
  </si>
  <si>
    <t>Ex : L'affilage du couteau  est réalisé selon les procédures (fréquence, gestuelle, règles de sécurité)</t>
  </si>
  <si>
    <t>Ex : Les niveaux de consommation d'eau de l'atelier respectent les objectifs</t>
  </si>
  <si>
    <t>CQP OUVRIER QUALIFIE DU TRAVAIL DES VIANDES 
EN INDUSTRIES CHARCUTIERES</t>
  </si>
  <si>
    <t>Effectuer des prélèvements stériles</t>
  </si>
  <si>
    <t>Ex : Réalisation de prélèvements stériles de matière première selon les procédures</t>
  </si>
  <si>
    <t>Ex : Réalise des prélèvements stériles sur les surfaces de travail après nettoyage selon procédures</t>
  </si>
  <si>
    <t>Ex : Un prélèvement stérile est réalisé à chaque apparition d'état anormal des viandes</t>
  </si>
  <si>
    <t>Ex : la grille est remplie, signée, lisible, fidèle, selon la fréquence définie par l'entreprise</t>
  </si>
  <si>
    <t>Repérage des activités par savoir-faire</t>
  </si>
  <si>
    <t>Version avril 2012</t>
  </si>
  <si>
    <t>Représentant OPCALIM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</si>
</sst>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d/m/yy"/>
    <numFmt numFmtId="173" formatCode="[$-40C]dddd\ d\ mmmm\ yyyy"/>
    <numFmt numFmtId="174" formatCode="d/m/yy;@"/>
    <numFmt numFmtId="175" formatCode="0.0"/>
    <numFmt numFmtId="176" formatCode="&quot;Vrai&quot;;&quot;Vrai&quot;;&quot;Faux&quot;"/>
    <numFmt numFmtId="177" formatCode="&quot;Actif&quot;;&quot;Actif&quot;;&quot;Inactif&quot;"/>
    <numFmt numFmtId="178" formatCode="[$€-2]\ #,##0.00_);[Red]\([$€-2]\ #,##0.00\)"/>
  </numFmts>
  <fonts count="101">
    <font>
      <sz val="10"/>
      <name val="Verdana"/>
      <family val="0"/>
    </font>
    <font>
      <b/>
      <sz val="10"/>
      <name val="Verdana"/>
      <family val="0"/>
    </font>
    <font>
      <i/>
      <sz val="10"/>
      <name val="Verdana"/>
      <family val="0"/>
    </font>
    <font>
      <b/>
      <i/>
      <sz val="10"/>
      <name val="Verdana"/>
      <family val="0"/>
    </font>
    <font>
      <sz val="12"/>
      <name val="Times New Roman"/>
      <family val="1"/>
    </font>
    <font>
      <b/>
      <sz val="9"/>
      <name val="Arial Narrow"/>
      <family val="2"/>
    </font>
    <font>
      <sz val="9"/>
      <name val="Comic Sans MS"/>
      <family val="4"/>
    </font>
    <font>
      <b/>
      <sz val="9"/>
      <name val="Comic Sans MS"/>
      <family val="4"/>
    </font>
    <font>
      <sz val="7"/>
      <name val="Wingdings"/>
      <family val="0"/>
    </font>
    <font>
      <sz val="8"/>
      <name val="Arial"/>
      <family val="2"/>
    </font>
    <font>
      <u val="single"/>
      <sz val="10"/>
      <color indexed="12"/>
      <name val="Verdana"/>
      <family val="2"/>
    </font>
    <font>
      <u val="single"/>
      <sz val="10"/>
      <color indexed="61"/>
      <name val="Verdana"/>
      <family val="2"/>
    </font>
    <font>
      <sz val="10"/>
      <name val="Arial Narrow"/>
      <family val="2"/>
    </font>
    <font>
      <sz val="8"/>
      <name val="Arial Narrow"/>
      <family val="2"/>
    </font>
    <font>
      <b/>
      <sz val="10"/>
      <name val="Arial Narrow"/>
      <family val="2"/>
    </font>
    <font>
      <b/>
      <sz val="9"/>
      <color indexed="9"/>
      <name val="Arial Narrow"/>
      <family val="2"/>
    </font>
    <font>
      <b/>
      <sz val="10"/>
      <color indexed="9"/>
      <name val="Arial Narrow"/>
      <family val="2"/>
    </font>
    <font>
      <sz val="10"/>
      <color indexed="9"/>
      <name val="Arial Narrow"/>
      <family val="2"/>
    </font>
    <font>
      <b/>
      <sz val="8"/>
      <color indexed="9"/>
      <name val="Arial Narrow"/>
      <family val="2"/>
    </font>
    <font>
      <sz val="8"/>
      <color indexed="9"/>
      <name val="Arial Narrow"/>
      <family val="2"/>
    </font>
    <font>
      <b/>
      <sz val="8"/>
      <name val="Arial Narrow"/>
      <family val="2"/>
    </font>
    <font>
      <sz val="8"/>
      <name val="Verdana"/>
      <family val="2"/>
    </font>
    <font>
      <b/>
      <sz val="8"/>
      <name val="Verdana"/>
      <family val="2"/>
    </font>
    <font>
      <sz val="9"/>
      <name val="Arial"/>
      <family val="2"/>
    </font>
    <font>
      <b/>
      <sz val="9"/>
      <name val="Arial"/>
      <family val="2"/>
    </font>
    <font>
      <sz val="8"/>
      <name val="Comic Sans MS"/>
      <family val="4"/>
    </font>
    <font>
      <i/>
      <sz val="8"/>
      <name val="Comic Sans MS"/>
      <family val="4"/>
    </font>
    <font>
      <b/>
      <sz val="12"/>
      <name val="Arial Narrow"/>
      <family val="2"/>
    </font>
    <font>
      <sz val="12"/>
      <name val="Arial Narrow"/>
      <family val="2"/>
    </font>
    <font>
      <b/>
      <sz val="8"/>
      <name val="Comic Sans MS"/>
      <family val="4"/>
    </font>
    <font>
      <b/>
      <sz val="8"/>
      <color indexed="10"/>
      <name val="Arial Narrow"/>
      <family val="2"/>
    </font>
    <font>
      <b/>
      <sz val="10"/>
      <color indexed="10"/>
      <name val="Arial Narrow"/>
      <family val="2"/>
    </font>
    <font>
      <sz val="9"/>
      <color indexed="9"/>
      <name val="Arial Narrow"/>
      <family val="2"/>
    </font>
    <font>
      <b/>
      <sz val="14"/>
      <name val="Comic Sans MS"/>
      <family val="4"/>
    </font>
    <font>
      <sz val="14"/>
      <name val="Comic Sans MS"/>
      <family val="4"/>
    </font>
    <font>
      <b/>
      <sz val="10"/>
      <name val="Comic Sans MS"/>
      <family val="4"/>
    </font>
    <font>
      <sz val="10"/>
      <name val="Comic Sans MS"/>
      <family val="4"/>
    </font>
    <font>
      <b/>
      <sz val="72"/>
      <color indexed="56"/>
      <name val="Comic Sans MS"/>
      <family val="4"/>
    </font>
    <font>
      <sz val="9"/>
      <color indexed="9"/>
      <name val="Comic Sans MS"/>
      <family val="4"/>
    </font>
    <font>
      <sz val="16"/>
      <color indexed="21"/>
      <name val="Comic Sans MS"/>
      <family val="4"/>
    </font>
    <font>
      <sz val="14"/>
      <color indexed="9"/>
      <name val="Comic Sans MS"/>
      <family val="4"/>
    </font>
    <font>
      <sz val="7"/>
      <name val="Comic Sans MS"/>
      <family val="4"/>
    </font>
    <font>
      <b/>
      <sz val="12"/>
      <color indexed="9"/>
      <name val="Arial Narrow"/>
      <family val="2"/>
    </font>
    <font>
      <sz val="10"/>
      <color indexed="9"/>
      <name val="Verdana"/>
      <family val="2"/>
    </font>
    <font>
      <sz val="8"/>
      <color indexed="12"/>
      <name val="Arial"/>
      <family val="2"/>
    </font>
    <font>
      <sz val="10"/>
      <color indexed="12"/>
      <name val="Verdana"/>
      <family val="2"/>
    </font>
    <font>
      <sz val="7"/>
      <color indexed="12"/>
      <name val="Wingdings"/>
      <family val="0"/>
    </font>
    <font>
      <b/>
      <sz val="20"/>
      <color indexed="56"/>
      <name val="Comic Sans MS"/>
      <family val="4"/>
    </font>
    <font>
      <i/>
      <sz val="8"/>
      <name val="Arial Narrow"/>
      <family val="2"/>
    </font>
    <font>
      <b/>
      <i/>
      <sz val="8"/>
      <name val="Arial Narrow"/>
      <family val="2"/>
    </font>
    <font>
      <i/>
      <sz val="8"/>
      <color indexed="9"/>
      <name val="Arial Narrow"/>
      <family val="2"/>
    </font>
    <font>
      <sz val="9"/>
      <name val="Arial Narrow"/>
      <family val="2"/>
    </font>
    <font>
      <i/>
      <sz val="10"/>
      <name val="Arial Narrow"/>
      <family val="2"/>
    </font>
    <font>
      <sz val="24"/>
      <color indexed="56"/>
      <name val="Comic Sans MS"/>
      <family val="4"/>
    </font>
    <font>
      <b/>
      <sz val="8"/>
      <name val="Arial"/>
      <family val="2"/>
    </font>
    <font>
      <b/>
      <sz val="12"/>
      <name val="Arial"/>
      <family val="2"/>
    </font>
    <font>
      <b/>
      <sz val="14"/>
      <name val="Arial"/>
      <family val="2"/>
    </font>
    <font>
      <sz val="14"/>
      <name val="Arial"/>
      <family val="2"/>
    </font>
    <font>
      <i/>
      <sz val="9"/>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56"/>
      <name val="Comic Sans MS"/>
      <family val="4"/>
    </font>
    <font>
      <sz val="9"/>
      <color indexed="10"/>
      <name val="Arial"/>
      <family val="2"/>
    </font>
    <font>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Narrow"/>
      <family val="2"/>
    </font>
    <font>
      <sz val="10"/>
      <color theme="0"/>
      <name val="Verdana"/>
      <family val="2"/>
    </font>
    <font>
      <sz val="8"/>
      <color rgb="FF003366"/>
      <name val="Comic Sans MS"/>
      <family val="4"/>
    </font>
    <font>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color indexed="63"/>
      </right>
      <top style="medium"/>
      <bottom style="medium"/>
    </border>
    <border>
      <left style="medium"/>
      <right style="thin"/>
      <top>
        <color indexed="63"/>
      </top>
      <bottom style="medium"/>
    </border>
    <border>
      <left style="medium"/>
      <right>
        <color indexed="63"/>
      </right>
      <top style="medium"/>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thin"/>
      <right style="thin"/>
      <top style="medium"/>
      <bottom style="medium"/>
    </border>
    <border>
      <left style="thin"/>
      <right style="thin"/>
      <top style="medium"/>
      <bottom>
        <color indexed="63"/>
      </bottom>
    </border>
    <border>
      <left>
        <color indexed="63"/>
      </left>
      <right style="medium"/>
      <top>
        <color indexed="63"/>
      </top>
      <bottom>
        <color indexed="63"/>
      </bottom>
    </border>
    <border>
      <left style="thin"/>
      <right style="medium"/>
      <top style="medium"/>
      <bottom style="medium"/>
    </border>
    <border>
      <left style="thin"/>
      <right style="thin"/>
      <top>
        <color indexed="63"/>
      </top>
      <bottom style="thin"/>
    </border>
    <border>
      <left>
        <color indexed="63"/>
      </left>
      <right style="thin"/>
      <top>
        <color indexed="63"/>
      </top>
      <bottom style="medium"/>
    </border>
    <border>
      <left style="medium"/>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style="thin"/>
      <top style="medium"/>
      <bottom style="medium"/>
    </border>
    <border>
      <left style="medium"/>
      <right style="thin"/>
      <top style="medium"/>
      <bottom>
        <color indexed="63"/>
      </bottom>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color indexed="63"/>
      </left>
      <right style="medium"/>
      <top style="medium"/>
      <bottom style="thin"/>
    </border>
    <border>
      <left style="medium"/>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medium"/>
      <top style="medium"/>
      <bottom>
        <color indexed="63"/>
      </botto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double">
        <color indexed="56"/>
      </left>
      <right style="double">
        <color indexed="56"/>
      </right>
      <top style="double">
        <color indexed="56"/>
      </top>
      <bottom style="double">
        <color indexed="56"/>
      </bottom>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0" borderId="2" applyNumberFormat="0" applyFill="0" applyAlignment="0" applyProtection="0"/>
    <xf numFmtId="0" fontId="0" fillId="27" borderId="3" applyNumberFormat="0" applyFont="0" applyAlignment="0" applyProtection="0"/>
    <xf numFmtId="0" fontId="85" fillId="28" borderId="1" applyNumberFormat="0" applyAlignment="0" applyProtection="0"/>
    <xf numFmtId="0" fontId="86" fillId="29"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616">
    <xf numFmtId="0" fontId="0" fillId="0" borderId="0" xfId="0" applyAlignment="1">
      <alignment/>
    </xf>
    <xf numFmtId="0" fontId="0" fillId="0" borderId="0" xfId="0" applyAlignment="1">
      <alignment/>
    </xf>
    <xf numFmtId="0" fontId="0" fillId="0" borderId="10" xfId="0" applyBorder="1" applyAlignment="1">
      <alignment/>
    </xf>
    <xf numFmtId="0" fontId="12" fillId="0" borderId="0" xfId="0" applyFont="1" applyAlignment="1">
      <alignment/>
    </xf>
    <xf numFmtId="0" fontId="0" fillId="0" borderId="0" xfId="0" applyAlignment="1">
      <alignment wrapText="1"/>
    </xf>
    <xf numFmtId="0" fontId="15" fillId="33" borderId="10" xfId="0" applyFont="1" applyFill="1" applyBorder="1" applyAlignment="1">
      <alignment horizontal="center" wrapText="1"/>
    </xf>
    <xf numFmtId="0" fontId="15" fillId="33" borderId="10" xfId="0" applyFont="1" applyFill="1" applyBorder="1" applyAlignment="1">
      <alignment horizontal="center" vertical="center" wrapText="1"/>
    </xf>
    <xf numFmtId="0" fontId="16" fillId="33" borderId="11" xfId="0" applyFont="1" applyFill="1" applyBorder="1" applyAlignment="1">
      <alignment horizontal="centerContinuous" wrapText="1"/>
    </xf>
    <xf numFmtId="0" fontId="17" fillId="33" borderId="0" xfId="0" applyFont="1" applyFill="1" applyAlignment="1">
      <alignment horizontal="centerContinuous"/>
    </xf>
    <xf numFmtId="0" fontId="16" fillId="33" borderId="12" xfId="0" applyFont="1" applyFill="1" applyBorder="1" applyAlignment="1">
      <alignment horizontal="centerContinuous" wrapText="1"/>
    </xf>
    <xf numFmtId="0" fontId="15" fillId="33" borderId="0" xfId="0" applyFont="1" applyFill="1" applyBorder="1" applyAlignment="1">
      <alignment horizontal="center" vertical="center" wrapText="1"/>
    </xf>
    <xf numFmtId="0" fontId="16" fillId="33" borderId="0" xfId="0" applyFont="1" applyFill="1" applyBorder="1" applyAlignment="1">
      <alignment horizontal="centerContinuous" wrapText="1"/>
    </xf>
    <xf numFmtId="0" fontId="17" fillId="33" borderId="13" xfId="0" applyFont="1" applyFill="1" applyBorder="1" applyAlignment="1">
      <alignment horizontal="centerContinuous"/>
    </xf>
    <xf numFmtId="0" fontId="13" fillId="0" borderId="0" xfId="0" applyFont="1" applyAlignment="1">
      <alignment/>
    </xf>
    <xf numFmtId="0" fontId="13" fillId="34" borderId="10" xfId="0" applyFont="1" applyFill="1" applyBorder="1" applyAlignment="1">
      <alignment vertical="top" wrapText="1"/>
    </xf>
    <xf numFmtId="0" fontId="13" fillId="0" borderId="0" xfId="0" applyFont="1" applyAlignment="1">
      <alignment/>
    </xf>
    <xf numFmtId="0" fontId="22" fillId="0" borderId="0" xfId="0" applyFont="1" applyAlignment="1">
      <alignment/>
    </xf>
    <xf numFmtId="0" fontId="18" fillId="33" borderId="10" xfId="0" applyFont="1" applyFill="1" applyBorder="1" applyAlignment="1">
      <alignment horizontal="center" wrapText="1"/>
    </xf>
    <xf numFmtId="0" fontId="20" fillId="33" borderId="10" xfId="0" applyFont="1" applyFill="1" applyBorder="1" applyAlignment="1">
      <alignment horizontal="center" vertical="center" wrapText="1"/>
    </xf>
    <xf numFmtId="0" fontId="20" fillId="33" borderId="0" xfId="0" applyFont="1" applyFill="1" applyBorder="1" applyAlignment="1">
      <alignment horizontal="center" vertical="center" wrapText="1"/>
    </xf>
    <xf numFmtId="172" fontId="18" fillId="33" borderId="14" xfId="0" applyNumberFormat="1" applyFont="1" applyFill="1" applyBorder="1" applyAlignment="1">
      <alignment horizontal="centerContinuous" wrapText="1"/>
    </xf>
    <xf numFmtId="0" fontId="0" fillId="0" borderId="15" xfId="0" applyBorder="1" applyAlignment="1">
      <alignment/>
    </xf>
    <xf numFmtId="0" fontId="15" fillId="33" borderId="16" xfId="0" applyFont="1" applyFill="1" applyBorder="1" applyAlignment="1">
      <alignment horizontal="centerContinuous" vertical="top" wrapText="1"/>
    </xf>
    <xf numFmtId="0" fontId="15" fillId="33" borderId="17" xfId="0" applyFont="1" applyFill="1" applyBorder="1" applyAlignment="1">
      <alignment horizontal="centerContinuous" vertical="top" wrapText="1"/>
    </xf>
    <xf numFmtId="0" fontId="9" fillId="0" borderId="18" xfId="0" applyFont="1" applyBorder="1" applyAlignment="1">
      <alignment vertical="top" wrapText="1"/>
    </xf>
    <xf numFmtId="0" fontId="13" fillId="0" borderId="19" xfId="0" applyFont="1" applyBorder="1" applyAlignment="1">
      <alignment vertical="top" wrapText="1"/>
    </xf>
    <xf numFmtId="0" fontId="5" fillId="35" borderId="20" xfId="0" applyFont="1" applyFill="1" applyBorder="1" applyAlignment="1">
      <alignment horizontal="centerContinuous" vertical="top" wrapText="1"/>
    </xf>
    <xf numFmtId="0" fontId="5" fillId="35" borderId="21" xfId="0" applyFont="1" applyFill="1" applyBorder="1" applyAlignment="1">
      <alignment horizontal="centerContinuous" vertical="top"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Continuous" vertical="center" wrapText="1"/>
    </xf>
    <xf numFmtId="0" fontId="5" fillId="35" borderId="18"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17" xfId="0" applyFont="1" applyFill="1" applyBorder="1" applyAlignment="1">
      <alignment horizontal="centerContinuous" vertical="center" wrapText="1"/>
    </xf>
    <xf numFmtId="0" fontId="0" fillId="0" borderId="0" xfId="0" applyAlignment="1">
      <alignment vertical="center"/>
    </xf>
    <xf numFmtId="174" fontId="20" fillId="35" borderId="23" xfId="0" applyNumberFormat="1" applyFont="1" applyFill="1" applyBorder="1" applyAlignment="1">
      <alignment horizontal="centerContinuous" vertical="top" wrapText="1"/>
    </xf>
    <xf numFmtId="174" fontId="20" fillId="35" borderId="23" xfId="0" applyNumberFormat="1" applyFont="1" applyFill="1" applyBorder="1" applyAlignment="1">
      <alignment horizontal="centerContinuous" vertical="top" wrapText="1"/>
    </xf>
    <xf numFmtId="0" fontId="13" fillId="0" borderId="24" xfId="0" applyFont="1" applyBorder="1" applyAlignment="1">
      <alignment vertical="top" wrapText="1"/>
    </xf>
    <xf numFmtId="0" fontId="6" fillId="0" borderId="0" xfId="0" applyFont="1" applyAlignment="1">
      <alignment wrapText="1"/>
    </xf>
    <xf numFmtId="0" fontId="7" fillId="0" borderId="0" xfId="0" applyFont="1" applyAlignment="1">
      <alignment wrapText="1"/>
    </xf>
    <xf numFmtId="0" fontId="25" fillId="0" borderId="0" xfId="0" applyFont="1" applyAlignment="1">
      <alignment wrapText="1"/>
    </xf>
    <xf numFmtId="0" fontId="27" fillId="0" borderId="23" xfId="0" applyFont="1" applyBorder="1" applyAlignment="1">
      <alignment horizontal="centerContinuous" vertical="center"/>
    </xf>
    <xf numFmtId="0" fontId="27" fillId="0" borderId="21" xfId="0" applyFont="1" applyBorder="1" applyAlignment="1">
      <alignment horizontal="centerContinuous" vertical="center" wrapText="1"/>
    </xf>
    <xf numFmtId="9" fontId="27" fillId="0" borderId="23" xfId="0" applyNumberFormat="1" applyFont="1" applyBorder="1" applyAlignment="1">
      <alignment horizontal="centerContinuous" vertical="center" wrapText="1"/>
    </xf>
    <xf numFmtId="0" fontId="28" fillId="0" borderId="0" xfId="0" applyFont="1" applyAlignment="1">
      <alignment horizontal="center" vertical="center"/>
    </xf>
    <xf numFmtId="0" fontId="27" fillId="35" borderId="25" xfId="0" applyFont="1" applyFill="1" applyBorder="1" applyAlignment="1">
      <alignment horizontal="centerContinuous" vertical="center" wrapText="1"/>
    </xf>
    <xf numFmtId="0" fontId="27" fillId="35" borderId="26" xfId="0" applyFont="1" applyFill="1" applyBorder="1" applyAlignment="1">
      <alignment horizontal="centerContinuous" vertical="center" wrapText="1"/>
    </xf>
    <xf numFmtId="9" fontId="23" fillId="0" borderId="27" xfId="0" applyNumberFormat="1" applyFont="1" applyBorder="1" applyAlignment="1" applyProtection="1">
      <alignment horizontal="center" vertical="center" wrapText="1"/>
      <protection locked="0"/>
    </xf>
    <xf numFmtId="9" fontId="23" fillId="0" borderId="28" xfId="0" applyNumberFormat="1" applyFont="1" applyBorder="1" applyAlignment="1" applyProtection="1">
      <alignment horizontal="center" vertical="center" wrapText="1"/>
      <protection locked="0"/>
    </xf>
    <xf numFmtId="172" fontId="20" fillId="33" borderId="29" xfId="0" applyNumberFormat="1" applyFont="1" applyFill="1" applyBorder="1" applyAlignment="1" applyProtection="1">
      <alignment horizontal="center" wrapText="1"/>
      <protection locked="0"/>
    </xf>
    <xf numFmtId="0" fontId="20" fillId="34" borderId="30" xfId="0" applyFont="1" applyFill="1" applyBorder="1" applyAlignment="1">
      <alignment horizontal="center" vertical="center" wrapText="1"/>
    </xf>
    <xf numFmtId="172" fontId="20" fillId="34" borderId="30" xfId="0" applyNumberFormat="1" applyFont="1" applyFill="1" applyBorder="1" applyAlignment="1" applyProtection="1">
      <alignment horizontal="center" wrapText="1"/>
      <protection locked="0"/>
    </xf>
    <xf numFmtId="0" fontId="20" fillId="34" borderId="31" xfId="0" applyFont="1" applyFill="1" applyBorder="1" applyAlignment="1">
      <alignment horizontal="center" vertical="center" wrapText="1"/>
    </xf>
    <xf numFmtId="0" fontId="7" fillId="0" borderId="30" xfId="0" applyFont="1" applyBorder="1" applyAlignment="1">
      <alignment vertical="top" wrapText="1"/>
    </xf>
    <xf numFmtId="0" fontId="17" fillId="33" borderId="32" xfId="0" applyFont="1" applyFill="1" applyBorder="1" applyAlignment="1">
      <alignment horizontal="centerContinuous"/>
    </xf>
    <xf numFmtId="0" fontId="19" fillId="33" borderId="29" xfId="0" applyFont="1" applyFill="1" applyBorder="1" applyAlignment="1">
      <alignment horizontal="left" wrapText="1"/>
    </xf>
    <xf numFmtId="172" fontId="20" fillId="34" borderId="33" xfId="0" applyNumberFormat="1" applyFont="1" applyFill="1" applyBorder="1" applyAlignment="1" applyProtection="1">
      <alignment horizontal="center" wrapText="1"/>
      <protection locked="0"/>
    </xf>
    <xf numFmtId="172" fontId="20" fillId="35" borderId="14" xfId="0" applyNumberFormat="1" applyFont="1" applyFill="1" applyBorder="1" applyAlignment="1" applyProtection="1">
      <alignment horizontal="center" wrapText="1"/>
      <protection locked="0"/>
    </xf>
    <xf numFmtId="0" fontId="14" fillId="35" borderId="18" xfId="0" applyFont="1" applyFill="1" applyBorder="1" applyAlignment="1" applyProtection="1">
      <alignment horizontal="center" vertical="top" wrapText="1"/>
      <protection locked="0"/>
    </xf>
    <xf numFmtId="0" fontId="14" fillId="35" borderId="22" xfId="0" applyFont="1" applyFill="1" applyBorder="1" applyAlignment="1" applyProtection="1">
      <alignment horizontal="center" vertical="top" wrapText="1"/>
      <protection locked="0"/>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14" fillId="35" borderId="34" xfId="0" applyFont="1" applyFill="1" applyBorder="1" applyAlignment="1" applyProtection="1">
      <alignment horizontal="center" vertical="top" wrapText="1"/>
      <protection locked="0"/>
    </xf>
    <xf numFmtId="0" fontId="14" fillId="35" borderId="27" xfId="0" applyFont="1" applyFill="1" applyBorder="1" applyAlignment="1" applyProtection="1">
      <alignment horizontal="center" vertical="top" wrapText="1"/>
      <protection locked="0"/>
    </xf>
    <xf numFmtId="2" fontId="18" fillId="34" borderId="30" xfId="0" applyNumberFormat="1" applyFont="1" applyFill="1" applyBorder="1" applyAlignment="1">
      <alignment horizontal="centerContinuous" wrapText="1"/>
    </xf>
    <xf numFmtId="2" fontId="12" fillId="0" borderId="18" xfId="0" applyNumberFormat="1" applyFont="1" applyBorder="1" applyAlignment="1">
      <alignment vertical="center" wrapText="1"/>
    </xf>
    <xf numFmtId="2" fontId="12" fillId="0" borderId="27" xfId="0" applyNumberFormat="1" applyFont="1" applyBorder="1" applyAlignment="1">
      <alignment vertical="center" wrapText="1"/>
    </xf>
    <xf numFmtId="2" fontId="12" fillId="0" borderId="35" xfId="0" applyNumberFormat="1" applyFont="1" applyBorder="1" applyAlignment="1">
      <alignment vertical="center" wrapText="1"/>
    </xf>
    <xf numFmtId="2" fontId="12" fillId="0" borderId="15" xfId="0" applyNumberFormat="1" applyFont="1" applyBorder="1" applyAlignment="1">
      <alignment vertical="center" wrapText="1"/>
    </xf>
    <xf numFmtId="0" fontId="14" fillId="34" borderId="10" xfId="0" applyFont="1" applyFill="1" applyBorder="1" applyAlignment="1" applyProtection="1">
      <alignment horizontal="center" vertical="top" wrapText="1"/>
      <protection/>
    </xf>
    <xf numFmtId="0" fontId="12" fillId="0" borderId="15" xfId="0" applyFont="1" applyBorder="1" applyAlignment="1" applyProtection="1">
      <alignment horizontal="center" vertical="top" wrapText="1"/>
      <protection/>
    </xf>
    <xf numFmtId="9" fontId="20" fillId="0" borderId="27" xfId="0" applyNumberFormat="1" applyFont="1" applyBorder="1" applyAlignment="1">
      <alignment horizontal="center" vertical="top" wrapText="1"/>
    </xf>
    <xf numFmtId="9" fontId="27" fillId="0" borderId="36" xfId="0" applyNumberFormat="1" applyFont="1" applyBorder="1" applyAlignment="1">
      <alignment horizontal="centerContinuous" vertical="center" wrapText="1"/>
    </xf>
    <xf numFmtId="9" fontId="20" fillId="34" borderId="37" xfId="0" applyNumberFormat="1" applyFont="1" applyFill="1" applyBorder="1" applyAlignment="1">
      <alignment horizontal="center" vertical="top" wrapText="1"/>
    </xf>
    <xf numFmtId="9" fontId="20" fillId="0" borderId="38" xfId="0" applyNumberFormat="1" applyFont="1" applyBorder="1" applyAlignment="1">
      <alignment horizontal="center" vertical="top" wrapText="1"/>
    </xf>
    <xf numFmtId="0" fontId="29" fillId="0" borderId="0" xfId="0" applyFont="1" applyAlignment="1">
      <alignment wrapText="1"/>
    </xf>
    <xf numFmtId="0" fontId="6" fillId="0" borderId="0" xfId="0" applyFont="1" applyAlignment="1">
      <alignment/>
    </xf>
    <xf numFmtId="0" fontId="26" fillId="0" borderId="0" xfId="0" applyFont="1" applyAlignment="1">
      <alignment/>
    </xf>
    <xf numFmtId="0" fontId="25" fillId="0" borderId="0" xfId="0" applyFont="1" applyAlignment="1">
      <alignment/>
    </xf>
    <xf numFmtId="0" fontId="8" fillId="0" borderId="18" xfId="0" applyFont="1" applyBorder="1" applyAlignment="1">
      <alignment vertical="top" wrapText="1"/>
    </xf>
    <xf numFmtId="0" fontId="25" fillId="0" borderId="29" xfId="0" applyFont="1" applyBorder="1" applyAlignment="1">
      <alignment wrapText="1"/>
    </xf>
    <xf numFmtId="0" fontId="25" fillId="0" borderId="39" xfId="0" applyFont="1" applyBorder="1" applyAlignment="1">
      <alignment wrapText="1"/>
    </xf>
    <xf numFmtId="0" fontId="17" fillId="33" borderId="40" xfId="0" applyFont="1" applyFill="1" applyBorder="1" applyAlignment="1">
      <alignment horizontal="centerContinuous"/>
    </xf>
    <xf numFmtId="0" fontId="17" fillId="33" borderId="41" xfId="0" applyFont="1" applyFill="1" applyBorder="1" applyAlignment="1">
      <alignment horizontal="centerContinuous"/>
    </xf>
    <xf numFmtId="172" fontId="30" fillId="35" borderId="14" xfId="0" applyNumberFormat="1" applyFont="1" applyFill="1" applyBorder="1" applyAlignment="1" applyProtection="1">
      <alignment horizontal="center" wrapText="1"/>
      <protection locked="0"/>
    </xf>
    <xf numFmtId="172" fontId="30" fillId="35" borderId="42" xfId="0" applyNumberFormat="1" applyFont="1" applyFill="1" applyBorder="1" applyAlignment="1" applyProtection="1">
      <alignment horizontal="center" wrapText="1"/>
      <protection locked="0"/>
    </xf>
    <xf numFmtId="0" fontId="31" fillId="35" borderId="18" xfId="0" applyFont="1" applyFill="1" applyBorder="1" applyAlignment="1" applyProtection="1">
      <alignment horizontal="center" vertical="top" wrapText="1"/>
      <protection locked="0"/>
    </xf>
    <xf numFmtId="2" fontId="12" fillId="0" borderId="28" xfId="0" applyNumberFormat="1" applyFont="1" applyBorder="1" applyAlignment="1">
      <alignment vertical="center" wrapText="1"/>
    </xf>
    <xf numFmtId="2" fontId="12" fillId="0" borderId="43" xfId="0" applyNumberFormat="1" applyFont="1" applyBorder="1" applyAlignment="1">
      <alignment vertical="center" wrapText="1"/>
    </xf>
    <xf numFmtId="2" fontId="12" fillId="0" borderId="44" xfId="0" applyNumberFormat="1" applyFont="1" applyBorder="1" applyAlignment="1">
      <alignment vertical="center" wrapText="1"/>
    </xf>
    <xf numFmtId="2" fontId="12" fillId="0" borderId="45" xfId="0" applyNumberFormat="1" applyFont="1" applyBorder="1" applyAlignment="1">
      <alignment vertical="center" wrapText="1"/>
    </xf>
    <xf numFmtId="0" fontId="0" fillId="0" borderId="10" xfId="0" applyBorder="1" applyAlignment="1" applyProtection="1">
      <alignment/>
      <protection locked="0"/>
    </xf>
    <xf numFmtId="0" fontId="9" fillId="0" borderId="10"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20" fillId="34" borderId="30" xfId="0" applyFont="1" applyFill="1" applyBorder="1" applyAlignment="1" applyProtection="1">
      <alignment horizontal="center" vertical="center" wrapText="1"/>
      <protection locked="0"/>
    </xf>
    <xf numFmtId="0" fontId="8" fillId="0" borderId="31"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28"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20" fillId="34" borderId="31" xfId="0" applyFont="1" applyFill="1" applyBorder="1" applyAlignment="1" applyProtection="1">
      <alignment horizontal="center" vertical="center" wrapText="1"/>
      <protection locked="0"/>
    </xf>
    <xf numFmtId="2" fontId="12" fillId="0" borderId="10" xfId="0" applyNumberFormat="1" applyFont="1" applyBorder="1" applyAlignment="1" applyProtection="1">
      <alignment vertical="center" wrapText="1"/>
      <protection locked="0"/>
    </xf>
    <xf numFmtId="0" fontId="0" fillId="0" borderId="15" xfId="0" applyBorder="1" applyAlignment="1" applyProtection="1">
      <alignment/>
      <protection locked="0"/>
    </xf>
    <xf numFmtId="0" fontId="15" fillId="33" borderId="16" xfId="0" applyFont="1" applyFill="1" applyBorder="1" applyAlignment="1" applyProtection="1">
      <alignment horizontal="centerContinuous" vertical="top" wrapText="1"/>
      <protection/>
    </xf>
    <xf numFmtId="0" fontId="15" fillId="33" borderId="17" xfId="0" applyFont="1" applyFill="1" applyBorder="1" applyAlignment="1" applyProtection="1">
      <alignment horizontal="centerContinuous" vertical="top" wrapText="1"/>
      <protection/>
    </xf>
    <xf numFmtId="0" fontId="16" fillId="33" borderId="11" xfId="0" applyFont="1" applyFill="1" applyBorder="1" applyAlignment="1" applyProtection="1">
      <alignment horizontal="centerContinuous" wrapText="1"/>
      <protection/>
    </xf>
    <xf numFmtId="0" fontId="17" fillId="33" borderId="0" xfId="0" applyFont="1" applyFill="1" applyAlignment="1" applyProtection="1">
      <alignment horizontal="centerContinuous"/>
      <protection/>
    </xf>
    <xf numFmtId="0" fontId="15" fillId="33" borderId="10" xfId="0" applyFont="1" applyFill="1" applyBorder="1" applyAlignment="1" applyProtection="1">
      <alignment horizontal="center" wrapText="1"/>
      <protection/>
    </xf>
    <xf numFmtId="0" fontId="15" fillId="33" borderId="1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Continuous" wrapText="1"/>
      <protection/>
    </xf>
    <xf numFmtId="0" fontId="19" fillId="33" borderId="29" xfId="0" applyFont="1" applyFill="1" applyBorder="1" applyAlignment="1" applyProtection="1">
      <alignment horizontal="left" wrapText="1"/>
      <protection/>
    </xf>
    <xf numFmtId="0" fontId="15"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Continuous" wrapText="1"/>
      <protection/>
    </xf>
    <xf numFmtId="0" fontId="17" fillId="33" borderId="13" xfId="0" applyFont="1" applyFill="1" applyBorder="1" applyAlignment="1" applyProtection="1">
      <alignment horizontal="centerContinuous"/>
      <protection/>
    </xf>
    <xf numFmtId="0" fontId="18" fillId="33" borderId="10" xfId="0" applyFont="1" applyFill="1" applyBorder="1" applyAlignment="1" applyProtection="1">
      <alignment horizontal="center" wrapText="1"/>
      <protection/>
    </xf>
    <xf numFmtId="0" fontId="20" fillId="33" borderId="10" xfId="0" applyFont="1" applyFill="1" applyBorder="1" applyAlignment="1" applyProtection="1">
      <alignment horizontal="center" vertical="center" wrapText="1"/>
      <protection/>
    </xf>
    <xf numFmtId="172" fontId="20" fillId="33" borderId="29" xfId="0" applyNumberFormat="1" applyFont="1" applyFill="1" applyBorder="1" applyAlignment="1" applyProtection="1">
      <alignment horizontal="center" wrapText="1"/>
      <protection/>
    </xf>
    <xf numFmtId="0" fontId="20" fillId="33" borderId="0" xfId="0" applyFont="1" applyFill="1" applyBorder="1" applyAlignment="1" applyProtection="1">
      <alignment horizontal="center" vertical="center" wrapText="1"/>
      <protection/>
    </xf>
    <xf numFmtId="172" fontId="18" fillId="33" borderId="14" xfId="0" applyNumberFormat="1" applyFont="1" applyFill="1" applyBorder="1" applyAlignment="1" applyProtection="1">
      <alignment horizontal="centerContinuous" wrapText="1"/>
      <protection/>
    </xf>
    <xf numFmtId="0" fontId="24"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0" fontId="24" fillId="0" borderId="28" xfId="0" applyFont="1" applyBorder="1" applyAlignment="1" applyProtection="1">
      <alignment horizontal="center" vertical="center" wrapText="1"/>
      <protection/>
    </xf>
    <xf numFmtId="0" fontId="24" fillId="0" borderId="30" xfId="0" applyFont="1" applyBorder="1" applyAlignment="1" applyProtection="1">
      <alignment horizontal="center" vertical="center" wrapText="1"/>
      <protection/>
    </xf>
    <xf numFmtId="9" fontId="23" fillId="0" borderId="30" xfId="0" applyNumberFormat="1" applyFont="1" applyBorder="1" applyAlignment="1" applyProtection="1">
      <alignment horizontal="center" vertical="center" wrapText="1"/>
      <protection/>
    </xf>
    <xf numFmtId="9" fontId="23" fillId="0" borderId="0" xfId="0" applyNumberFormat="1" applyFont="1" applyAlignment="1" applyProtection="1">
      <alignment horizontal="center" vertical="center" wrapText="1"/>
      <protection/>
    </xf>
    <xf numFmtId="0" fontId="24" fillId="0" borderId="36" xfId="0" applyFont="1" applyBorder="1" applyAlignment="1" applyProtection="1">
      <alignment horizontal="center" vertical="center" wrapText="1"/>
      <protection/>
    </xf>
    <xf numFmtId="9" fontId="24" fillId="0" borderId="36" xfId="0" applyNumberFormat="1" applyFont="1" applyBorder="1" applyAlignment="1" applyProtection="1">
      <alignment horizontal="center" vertical="center" wrapText="1"/>
      <protection/>
    </xf>
    <xf numFmtId="0" fontId="23" fillId="0" borderId="20" xfId="0" applyFont="1" applyBorder="1" applyAlignment="1" applyProtection="1">
      <alignment horizontal="centerContinuous" vertical="center" wrapText="1"/>
      <protection/>
    </xf>
    <xf numFmtId="2" fontId="18" fillId="34" borderId="30" xfId="0" applyNumberFormat="1" applyFont="1" applyFill="1" applyBorder="1" applyAlignment="1" applyProtection="1">
      <alignment horizontal="centerContinuous" wrapText="1"/>
      <protection/>
    </xf>
    <xf numFmtId="0" fontId="24" fillId="0" borderId="36" xfId="0" applyFont="1" applyBorder="1" applyAlignment="1" applyProtection="1">
      <alignment horizontal="centerContinuous" vertical="center" wrapText="1"/>
      <protection/>
    </xf>
    <xf numFmtId="0" fontId="32" fillId="33" borderId="17" xfId="0" applyFont="1" applyFill="1" applyBorder="1" applyAlignment="1">
      <alignment horizontal="centerContinuous"/>
    </xf>
    <xf numFmtId="0" fontId="15" fillId="33" borderId="25" xfId="0" applyFont="1" applyFill="1" applyBorder="1" applyAlignment="1">
      <alignment horizontal="centerContinuous"/>
    </xf>
    <xf numFmtId="0" fontId="32" fillId="33" borderId="17" xfId="0" applyFont="1" applyFill="1" applyBorder="1" applyAlignment="1" applyProtection="1">
      <alignment horizontal="centerContinuous"/>
      <protection/>
    </xf>
    <xf numFmtId="0" fontId="15" fillId="33" borderId="25" xfId="0" applyFont="1" applyFill="1" applyBorder="1" applyAlignment="1" applyProtection="1">
      <alignment horizontal="centerContinuous"/>
      <protection/>
    </xf>
    <xf numFmtId="0" fontId="15" fillId="33" borderId="47" xfId="0" applyFont="1" applyFill="1" applyBorder="1" applyAlignment="1">
      <alignment horizontal="centerContinuous" vertical="top" wrapText="1"/>
    </xf>
    <xf numFmtId="0" fontId="15" fillId="33" borderId="47" xfId="0" applyFont="1" applyFill="1" applyBorder="1" applyAlignment="1" applyProtection="1">
      <alignment horizontal="centerContinuous" vertical="top" wrapText="1"/>
      <protection/>
    </xf>
    <xf numFmtId="0" fontId="5" fillId="0" borderId="0" xfId="0" applyFont="1" applyAlignment="1">
      <alignment/>
    </xf>
    <xf numFmtId="0" fontId="5" fillId="0" borderId="0" xfId="0" applyFont="1" applyAlignment="1">
      <alignment horizontal="right"/>
    </xf>
    <xf numFmtId="0" fontId="18" fillId="33" borderId="40" xfId="0" applyFont="1" applyFill="1" applyBorder="1" applyAlignment="1" applyProtection="1">
      <alignment horizontal="center" wrapText="1"/>
      <protection/>
    </xf>
    <xf numFmtId="0" fontId="18" fillId="33" borderId="48" xfId="0" applyFont="1" applyFill="1" applyBorder="1" applyAlignment="1" applyProtection="1">
      <alignment horizontal="center" wrapText="1"/>
      <protection/>
    </xf>
    <xf numFmtId="0" fontId="18" fillId="33" borderId="29" xfId="0" applyFont="1" applyFill="1" applyBorder="1" applyAlignment="1" applyProtection="1">
      <alignment horizontal="center" wrapText="1"/>
      <protection/>
    </xf>
    <xf numFmtId="0" fontId="18" fillId="33" borderId="0" xfId="0" applyFont="1" applyFill="1" applyBorder="1" applyAlignment="1" applyProtection="1">
      <alignment horizontal="center" wrapText="1"/>
      <protection/>
    </xf>
    <xf numFmtId="0" fontId="18" fillId="33" borderId="13" xfId="0" applyFont="1" applyFill="1" applyBorder="1" applyAlignment="1" applyProtection="1">
      <alignment horizontal="center" wrapText="1"/>
      <protection/>
    </xf>
    <xf numFmtId="9" fontId="20" fillId="34" borderId="18" xfId="0" applyNumberFormat="1" applyFont="1" applyFill="1" applyBorder="1" applyAlignment="1">
      <alignment horizontal="center" vertical="top" wrapText="1"/>
    </xf>
    <xf numFmtId="9" fontId="20" fillId="34" borderId="22" xfId="0" applyNumberFormat="1" applyFont="1" applyFill="1" applyBorder="1" applyAlignment="1">
      <alignment horizontal="center" vertical="top" wrapText="1"/>
    </xf>
    <xf numFmtId="0" fontId="7" fillId="0" borderId="0" xfId="0" applyFont="1" applyAlignment="1">
      <alignment/>
    </xf>
    <xf numFmtId="0" fontId="29" fillId="0" borderId="0" xfId="0" applyFont="1" applyAlignment="1">
      <alignment/>
    </xf>
    <xf numFmtId="0" fontId="18" fillId="33" borderId="40" xfId="0" applyFont="1" applyFill="1" applyBorder="1" applyAlignment="1">
      <alignment horizontal="center" wrapText="1"/>
    </xf>
    <xf numFmtId="0" fontId="18" fillId="33" borderId="29" xfId="0" applyFont="1" applyFill="1" applyBorder="1" applyAlignment="1">
      <alignment horizontal="center" wrapText="1"/>
    </xf>
    <xf numFmtId="0" fontId="18" fillId="33" borderId="0" xfId="0" applyFont="1" applyFill="1" applyBorder="1" applyAlignment="1">
      <alignment horizontal="center" wrapText="1"/>
    </xf>
    <xf numFmtId="0" fontId="18" fillId="33" borderId="40" xfId="0" applyFont="1" applyFill="1" applyBorder="1" applyAlignment="1" applyProtection="1">
      <alignment horizontal="centerContinuous" wrapText="1"/>
      <protection/>
    </xf>
    <xf numFmtId="0" fontId="15" fillId="33" borderId="49" xfId="0" applyFont="1" applyFill="1" applyBorder="1" applyAlignment="1" applyProtection="1">
      <alignment horizontal="centerContinuous" wrapText="1"/>
      <protection/>
    </xf>
    <xf numFmtId="0" fontId="32" fillId="33" borderId="29" xfId="0" applyFont="1" applyFill="1" applyBorder="1" applyAlignment="1">
      <alignment horizontal="left" wrapText="1"/>
    </xf>
    <xf numFmtId="0" fontId="18" fillId="33" borderId="49" xfId="0" applyFont="1" applyFill="1" applyBorder="1" applyAlignment="1">
      <alignment horizontal="centerContinuous" wrapText="1"/>
    </xf>
    <xf numFmtId="0" fontId="18" fillId="33" borderId="40" xfId="0" applyFont="1" applyFill="1" applyBorder="1" applyAlignment="1">
      <alignment horizontal="centerContinuous" wrapText="1"/>
    </xf>
    <xf numFmtId="0" fontId="15" fillId="33" borderId="29" xfId="0" applyFont="1" applyFill="1" applyBorder="1" applyAlignment="1">
      <alignment horizontal="center" wrapText="1"/>
    </xf>
    <xf numFmtId="0" fontId="15" fillId="33" borderId="40" xfId="0" applyFont="1" applyFill="1" applyBorder="1" applyAlignment="1">
      <alignment horizontal="center" wrapText="1"/>
    </xf>
    <xf numFmtId="0" fontId="15" fillId="33" borderId="29" xfId="0" applyFont="1" applyFill="1" applyBorder="1" applyAlignment="1">
      <alignment horizontal="center" wrapText="1"/>
    </xf>
    <xf numFmtId="0" fontId="15" fillId="33" borderId="0" xfId="0" applyFont="1" applyFill="1" applyBorder="1" applyAlignment="1">
      <alignment horizontal="center" wrapText="1"/>
    </xf>
    <xf numFmtId="0" fontId="15" fillId="33" borderId="0" xfId="0" applyFont="1" applyFill="1" applyBorder="1" applyAlignment="1">
      <alignment horizontal="centerContinuous" wrapText="1"/>
    </xf>
    <xf numFmtId="172" fontId="5" fillId="33" borderId="29" xfId="0" applyNumberFormat="1" applyFont="1" applyFill="1" applyBorder="1" applyAlignment="1" applyProtection="1">
      <alignment horizontal="center" wrapText="1"/>
      <protection locked="0"/>
    </xf>
    <xf numFmtId="0" fontId="5" fillId="33" borderId="0" xfId="0" applyFont="1" applyFill="1" applyBorder="1" applyAlignment="1">
      <alignment horizontal="center" vertical="center" wrapText="1"/>
    </xf>
    <xf numFmtId="172" fontId="15" fillId="33" borderId="14" xfId="0" applyNumberFormat="1" applyFont="1" applyFill="1" applyBorder="1" applyAlignment="1">
      <alignment horizontal="centerContinuous" wrapText="1"/>
    </xf>
    <xf numFmtId="0" fontId="15" fillId="33" borderId="49" xfId="0" applyFont="1" applyFill="1" applyBorder="1" applyAlignment="1">
      <alignment horizontal="centerContinuous" wrapText="1"/>
    </xf>
    <xf numFmtId="0" fontId="15" fillId="33" borderId="40" xfId="0" applyFont="1" applyFill="1" applyBorder="1" applyAlignment="1">
      <alignment horizontal="centerContinuous" wrapText="1"/>
    </xf>
    <xf numFmtId="9" fontId="18" fillId="34" borderId="30" xfId="0" applyNumberFormat="1" applyFont="1" applyFill="1" applyBorder="1" applyAlignment="1" applyProtection="1">
      <alignment horizontal="centerContinuous" wrapText="1"/>
      <protection/>
    </xf>
    <xf numFmtId="0" fontId="5" fillId="0" borderId="0" xfId="0" applyFont="1" applyBorder="1" applyAlignment="1">
      <alignment/>
    </xf>
    <xf numFmtId="0" fontId="0" fillId="0" borderId="0" xfId="0" applyBorder="1" applyAlignment="1">
      <alignment/>
    </xf>
    <xf numFmtId="0" fontId="22" fillId="0" borderId="0" xfId="0" applyFont="1" applyBorder="1" applyAlignment="1">
      <alignment/>
    </xf>
    <xf numFmtId="172" fontId="18" fillId="33" borderId="44" xfId="0" applyNumberFormat="1" applyFont="1" applyFill="1" applyBorder="1" applyAlignment="1" applyProtection="1">
      <alignment horizontal="centerContinuous" wrapText="1"/>
      <protection/>
    </xf>
    <xf numFmtId="0" fontId="34" fillId="0" borderId="0" xfId="0" applyFont="1" applyAlignment="1">
      <alignment/>
    </xf>
    <xf numFmtId="0" fontId="33" fillId="0" borderId="0" xfId="0" applyFont="1" applyAlignment="1">
      <alignment horizontal="centerContinuous"/>
    </xf>
    <xf numFmtId="0" fontId="35" fillId="0" borderId="0" xfId="0" applyFont="1" applyAlignment="1">
      <alignment/>
    </xf>
    <xf numFmtId="0" fontId="36" fillId="0" borderId="0" xfId="0" applyFont="1" applyAlignment="1">
      <alignment/>
    </xf>
    <xf numFmtId="0" fontId="33" fillId="36" borderId="0" xfId="0" applyFont="1" applyFill="1" applyAlignment="1">
      <alignment horizontal="centerContinuous"/>
    </xf>
    <xf numFmtId="0" fontId="35" fillId="36" borderId="0" xfId="0" applyFont="1" applyFill="1" applyAlignment="1">
      <alignment/>
    </xf>
    <xf numFmtId="0" fontId="34" fillId="34" borderId="0" xfId="0" applyFont="1" applyFill="1" applyAlignment="1">
      <alignment/>
    </xf>
    <xf numFmtId="0" fontId="33" fillId="34" borderId="0" xfId="0" applyFont="1" applyFill="1" applyAlignment="1">
      <alignment horizontal="centerContinuous"/>
    </xf>
    <xf numFmtId="0" fontId="35" fillId="34" borderId="0" xfId="0" applyFont="1" applyFill="1" applyAlignment="1">
      <alignment/>
    </xf>
    <xf numFmtId="0" fontId="36" fillId="34" borderId="0" xfId="0" applyFont="1" applyFill="1" applyAlignment="1">
      <alignment/>
    </xf>
    <xf numFmtId="0" fontId="33" fillId="34" borderId="0" xfId="0" applyFont="1" applyFill="1" applyAlignment="1">
      <alignment horizontal="center" vertical="center"/>
    </xf>
    <xf numFmtId="0" fontId="35" fillId="0" borderId="0" xfId="0" applyFont="1" applyAlignment="1">
      <alignment horizontal="center" vertical="center"/>
    </xf>
    <xf numFmtId="0" fontId="33" fillId="35" borderId="36" xfId="0" applyFont="1" applyFill="1" applyBorder="1" applyAlignment="1" applyProtection="1">
      <alignment horizontal="center" vertical="center"/>
      <protection locked="0"/>
    </xf>
    <xf numFmtId="0" fontId="39" fillId="0" borderId="0" xfId="0" applyFont="1" applyAlignment="1">
      <alignment horizontal="centerContinuous" vertical="center"/>
    </xf>
    <xf numFmtId="0" fontId="39" fillId="34" borderId="0" xfId="0" applyFont="1" applyFill="1" applyAlignment="1">
      <alignment horizontal="centerContinuous" vertical="center"/>
    </xf>
    <xf numFmtId="0" fontId="40" fillId="36" borderId="0" xfId="0" applyFont="1" applyFill="1" applyAlignment="1">
      <alignment horizontal="center" vertical="center"/>
    </xf>
    <xf numFmtId="0" fontId="29" fillId="0" borderId="0" xfId="0" applyFont="1" applyAlignment="1">
      <alignment horizontal="right"/>
    </xf>
    <xf numFmtId="0" fontId="29" fillId="0" borderId="0" xfId="0" applyFont="1" applyAlignment="1">
      <alignment horizontal="left"/>
    </xf>
    <xf numFmtId="0" fontId="25" fillId="0" borderId="0" xfId="0" applyFont="1" applyBorder="1" applyAlignment="1">
      <alignment/>
    </xf>
    <xf numFmtId="0" fontId="25"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3" fillId="36" borderId="0" xfId="0" applyFont="1" applyFill="1" applyBorder="1" applyAlignment="1" applyProtection="1">
      <alignment horizontal="centerContinuous"/>
      <protection/>
    </xf>
    <xf numFmtId="0" fontId="33" fillId="34" borderId="0" xfId="0" applyFont="1" applyFill="1" applyBorder="1" applyAlignment="1" applyProtection="1">
      <alignment horizontal="centerContinuous"/>
      <protection/>
    </xf>
    <xf numFmtId="0" fontId="37" fillId="34" borderId="0" xfId="0" applyFont="1" applyFill="1" applyBorder="1" applyAlignment="1" applyProtection="1">
      <alignment horizontal="center" vertical="center"/>
      <protection/>
    </xf>
    <xf numFmtId="0" fontId="33" fillId="36" borderId="0" xfId="0" applyFont="1" applyFill="1" applyAlignment="1" applyProtection="1">
      <alignment/>
      <protection/>
    </xf>
    <xf numFmtId="0" fontId="33" fillId="34" borderId="0" xfId="0" applyFont="1" applyFill="1" applyAlignment="1" applyProtection="1">
      <alignment/>
      <protection/>
    </xf>
    <xf numFmtId="0" fontId="33" fillId="0" borderId="0" xfId="0" applyFont="1" applyAlignment="1" applyProtection="1">
      <alignment horizontal="centerContinuous"/>
      <protection/>
    </xf>
    <xf numFmtId="0" fontId="34" fillId="36" borderId="0" xfId="0" applyFont="1" applyFill="1" applyAlignment="1" applyProtection="1">
      <alignment/>
      <protection/>
    </xf>
    <xf numFmtId="0" fontId="34" fillId="34" borderId="0" xfId="0" applyFont="1" applyFill="1" applyAlignment="1" applyProtection="1">
      <alignment/>
      <protection/>
    </xf>
    <xf numFmtId="0" fontId="34" fillId="0" borderId="0" xfId="0" applyFont="1" applyAlignment="1" applyProtection="1">
      <alignment horizontal="center" vertical="center"/>
      <protection/>
    </xf>
    <xf numFmtId="0" fontId="38" fillId="37" borderId="0" xfId="0" applyFont="1" applyFill="1" applyAlignment="1" applyProtection="1">
      <alignment horizontal="center" vertical="center"/>
      <protection/>
    </xf>
    <xf numFmtId="0" fontId="7" fillId="37" borderId="0" xfId="0" applyFont="1" applyFill="1" applyAlignment="1" applyProtection="1">
      <alignment/>
      <protection/>
    </xf>
    <xf numFmtId="0" fontId="33" fillId="37" borderId="0" xfId="0" applyFont="1" applyFill="1" applyAlignment="1" applyProtection="1">
      <alignment horizontal="center" vertical="center"/>
      <protection/>
    </xf>
    <xf numFmtId="0" fontId="33" fillId="37" borderId="0" xfId="0" applyFont="1" applyFill="1" applyAlignment="1" applyProtection="1">
      <alignment/>
      <protection/>
    </xf>
    <xf numFmtId="0" fontId="7" fillId="36" borderId="0" xfId="0" applyFont="1" applyFill="1" applyAlignment="1" applyProtection="1">
      <alignment/>
      <protection/>
    </xf>
    <xf numFmtId="0" fontId="7" fillId="34" borderId="0" xfId="0" applyFont="1" applyFill="1" applyAlignment="1" applyProtection="1">
      <alignment/>
      <protection/>
    </xf>
    <xf numFmtId="0" fontId="33" fillId="34" borderId="0" xfId="0" applyFont="1" applyFill="1" applyAlignment="1" applyProtection="1">
      <alignment horizontal="center" vertical="center"/>
      <protection/>
    </xf>
    <xf numFmtId="0" fontId="17" fillId="33" borderId="48" xfId="0" applyFont="1" applyFill="1" applyBorder="1" applyAlignment="1" applyProtection="1">
      <alignment horizontal="centerContinuous"/>
      <protection/>
    </xf>
    <xf numFmtId="172" fontId="20" fillId="35" borderId="44" xfId="0" applyNumberFormat="1" applyFont="1" applyFill="1" applyBorder="1" applyAlignment="1" applyProtection="1">
      <alignment horizontal="center" wrapText="1"/>
      <protection locked="0"/>
    </xf>
    <xf numFmtId="0" fontId="32" fillId="33" borderId="47" xfId="0" applyFont="1" applyFill="1" applyBorder="1" applyAlignment="1" applyProtection="1">
      <alignment horizontal="centerContinuous"/>
      <protection/>
    </xf>
    <xf numFmtId="0" fontId="32" fillId="33" borderId="47" xfId="0" applyFont="1" applyFill="1" applyBorder="1" applyAlignment="1">
      <alignment horizontal="centerContinuous"/>
    </xf>
    <xf numFmtId="172" fontId="20" fillId="35" borderId="28" xfId="0" applyNumberFormat="1" applyFont="1" applyFill="1" applyBorder="1" applyAlignment="1" applyProtection="1">
      <alignment horizontal="center" wrapText="1"/>
      <protection locked="0"/>
    </xf>
    <xf numFmtId="174" fontId="25" fillId="0" borderId="0" xfId="0" applyNumberFormat="1" applyFont="1" applyAlignment="1">
      <alignment/>
    </xf>
    <xf numFmtId="174" fontId="41" fillId="0" borderId="0" xfId="0" applyNumberFormat="1" applyFont="1" applyAlignment="1">
      <alignment/>
    </xf>
    <xf numFmtId="174" fontId="29" fillId="0" borderId="0" xfId="0" applyNumberFormat="1" applyFont="1" applyAlignment="1">
      <alignment horizontal="center"/>
    </xf>
    <xf numFmtId="0" fontId="25" fillId="0" borderId="0" xfId="0" applyFont="1" applyAlignment="1">
      <alignment horizontal="centerContinuous"/>
    </xf>
    <xf numFmtId="0" fontId="25" fillId="0" borderId="0" xfId="0" applyFont="1" applyAlignment="1">
      <alignment horizontal="center"/>
    </xf>
    <xf numFmtId="0" fontId="0" fillId="0" borderId="50" xfId="0" applyBorder="1" applyAlignment="1">
      <alignment/>
    </xf>
    <xf numFmtId="0" fontId="12" fillId="0" borderId="50" xfId="0" applyFont="1" applyBorder="1" applyAlignment="1">
      <alignment/>
    </xf>
    <xf numFmtId="0" fontId="13" fillId="0" borderId="50" xfId="0" applyFont="1" applyBorder="1" applyAlignment="1">
      <alignment/>
    </xf>
    <xf numFmtId="2" fontId="12" fillId="0" borderId="31" xfId="0" applyNumberFormat="1" applyFont="1" applyBorder="1" applyAlignment="1">
      <alignment vertical="center" wrapText="1"/>
    </xf>
    <xf numFmtId="0" fontId="0" fillId="0" borderId="37" xfId="0" applyBorder="1" applyAlignment="1">
      <alignment/>
    </xf>
    <xf numFmtId="0" fontId="42" fillId="33" borderId="23" xfId="0" applyFont="1" applyFill="1" applyBorder="1" applyAlignment="1">
      <alignment horizontal="centerContinuous" vertical="center" wrapText="1"/>
    </xf>
    <xf numFmtId="0" fontId="43" fillId="33" borderId="23" xfId="0" applyFont="1" applyFill="1" applyBorder="1" applyAlignment="1">
      <alignment horizontal="centerContinuous" vertical="center"/>
    </xf>
    <xf numFmtId="0" fontId="42" fillId="33" borderId="51" xfId="0" applyFont="1" applyFill="1" applyBorder="1" applyAlignment="1">
      <alignment horizontal="centerContinuous" vertical="center" wrapText="1"/>
    </xf>
    <xf numFmtId="0" fontId="15" fillId="33" borderId="30" xfId="0" applyFont="1" applyFill="1" applyBorder="1" applyAlignment="1">
      <alignment horizontal="centerContinuous" vertical="center" wrapText="1"/>
    </xf>
    <xf numFmtId="0" fontId="15" fillId="33" borderId="20" xfId="0" applyFont="1" applyFill="1" applyBorder="1" applyAlignment="1">
      <alignment horizontal="centerContinuous" vertical="center" wrapText="1"/>
    </xf>
    <xf numFmtId="0" fontId="15" fillId="33" borderId="21" xfId="0" applyFont="1" applyFill="1" applyBorder="1" applyAlignment="1">
      <alignment horizontal="centerContinuous" vertical="center" wrapText="1"/>
    </xf>
    <xf numFmtId="0" fontId="9" fillId="0" borderId="10" xfId="0" applyFont="1" applyBorder="1" applyAlignment="1" applyProtection="1">
      <alignment/>
      <protection locked="0"/>
    </xf>
    <xf numFmtId="0" fontId="44" fillId="0" borderId="15"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5" xfId="0" applyFont="1" applyBorder="1" applyAlignment="1" applyProtection="1">
      <alignment vertical="top" wrapText="1"/>
      <protection locked="0"/>
    </xf>
    <xf numFmtId="0" fontId="44" fillId="0" borderId="31" xfId="0" applyFont="1" applyBorder="1" applyAlignment="1" applyProtection="1">
      <alignment vertical="top" wrapText="1"/>
      <protection locked="0"/>
    </xf>
    <xf numFmtId="0" fontId="44" fillId="0" borderId="18" xfId="0" applyFont="1" applyBorder="1" applyAlignment="1" applyProtection="1">
      <alignment vertical="top" wrapText="1"/>
      <protection locked="0"/>
    </xf>
    <xf numFmtId="0" fontId="44" fillId="0" borderId="13" xfId="0" applyFont="1" applyBorder="1" applyAlignment="1" applyProtection="1">
      <alignment vertical="top" wrapText="1"/>
      <protection locked="0"/>
    </xf>
    <xf numFmtId="0" fontId="44" fillId="0" borderId="35" xfId="0" applyFont="1" applyBorder="1" applyAlignment="1" applyProtection="1">
      <alignment vertical="top" wrapText="1"/>
      <protection locked="0"/>
    </xf>
    <xf numFmtId="0" fontId="44" fillId="0" borderId="27" xfId="0" applyFont="1" applyBorder="1" applyAlignment="1" applyProtection="1">
      <alignment vertical="top" wrapText="1"/>
      <protection locked="0"/>
    </xf>
    <xf numFmtId="0" fontId="12" fillId="0" borderId="10" xfId="0" applyFont="1" applyBorder="1" applyAlignment="1" applyProtection="1">
      <alignment horizontal="center" vertical="top" wrapText="1"/>
      <protection/>
    </xf>
    <xf numFmtId="172" fontId="20" fillId="34" borderId="30" xfId="0" applyNumberFormat="1" applyFont="1" applyFill="1" applyBorder="1" applyAlignment="1" applyProtection="1">
      <alignment horizontal="center" wrapText="1"/>
      <protection/>
    </xf>
    <xf numFmtId="2" fontId="19" fillId="34" borderId="30" xfId="0" applyNumberFormat="1" applyFont="1" applyFill="1" applyBorder="1" applyAlignment="1" applyProtection="1">
      <alignment horizontal="centerContinuous" wrapText="1"/>
      <protection/>
    </xf>
    <xf numFmtId="0" fontId="29" fillId="0" borderId="0" xfId="0" applyFont="1" applyAlignment="1">
      <alignment vertical="center"/>
    </xf>
    <xf numFmtId="0" fontId="29" fillId="0" borderId="0" xfId="0" applyFont="1" applyAlignment="1">
      <alignment horizontal="right" vertical="center"/>
    </xf>
    <xf numFmtId="0" fontId="44" fillId="0" borderId="35" xfId="0" applyFont="1" applyBorder="1" applyAlignment="1" applyProtection="1">
      <alignment vertical="top" wrapText="1"/>
      <protection locked="0"/>
    </xf>
    <xf numFmtId="0" fontId="47" fillId="0" borderId="0" xfId="0" applyFont="1" applyAlignment="1" applyProtection="1">
      <alignment horizontal="center" vertical="center"/>
      <protection/>
    </xf>
    <xf numFmtId="0" fontId="35" fillId="0" borderId="0" xfId="0" applyFont="1" applyAlignment="1" applyProtection="1">
      <alignment horizontal="center" vertical="center"/>
      <protection locked="0"/>
    </xf>
    <xf numFmtId="9" fontId="20" fillId="0" borderId="37" xfId="0" applyNumberFormat="1" applyFont="1" applyBorder="1" applyAlignment="1">
      <alignment horizontal="center" vertical="top" wrapText="1"/>
    </xf>
    <xf numFmtId="9" fontId="20" fillId="0" borderId="42" xfId="0" applyNumberFormat="1" applyFont="1" applyBorder="1" applyAlignment="1">
      <alignment horizontal="center" vertical="top" wrapText="1"/>
    </xf>
    <xf numFmtId="0" fontId="13" fillId="34" borderId="15" xfId="0" applyFont="1" applyFill="1" applyBorder="1" applyAlignment="1">
      <alignment vertical="top" wrapText="1"/>
    </xf>
    <xf numFmtId="9" fontId="20" fillId="34" borderId="38" xfId="0" applyNumberFormat="1" applyFont="1" applyFill="1" applyBorder="1" applyAlignment="1">
      <alignment horizontal="center" vertical="top" wrapText="1"/>
    </xf>
    <xf numFmtId="9" fontId="24" fillId="0" borderId="29" xfId="0" applyNumberFormat="1" applyFont="1" applyBorder="1" applyAlignment="1" applyProtection="1">
      <alignment horizontal="center" vertical="center" wrapText="1"/>
      <protection/>
    </xf>
    <xf numFmtId="0" fontId="44" fillId="0" borderId="0" xfId="0" applyFont="1" applyBorder="1" applyAlignment="1" applyProtection="1">
      <alignment vertical="top" wrapText="1"/>
      <protection locked="0"/>
    </xf>
    <xf numFmtId="172" fontId="20" fillId="34" borderId="51" xfId="0" applyNumberFormat="1" applyFont="1" applyFill="1" applyBorder="1" applyAlignment="1" applyProtection="1">
      <alignment horizontal="center" wrapText="1"/>
      <protection/>
    </xf>
    <xf numFmtId="0" fontId="20" fillId="34" borderId="30" xfId="0" applyFont="1" applyFill="1" applyBorder="1" applyAlignment="1" applyProtection="1">
      <alignment horizontal="center" vertical="center" wrapText="1"/>
      <protection/>
    </xf>
    <xf numFmtId="0" fontId="48" fillId="34" borderId="52" xfId="0" applyFont="1" applyFill="1" applyBorder="1" applyAlignment="1" applyProtection="1">
      <alignment vertical="top" wrapText="1"/>
      <protection/>
    </xf>
    <xf numFmtId="0" fontId="48" fillId="34" borderId="19" xfId="0" applyFont="1" applyFill="1" applyBorder="1" applyAlignment="1" applyProtection="1">
      <alignment vertical="top" wrapText="1"/>
      <protection/>
    </xf>
    <xf numFmtId="0" fontId="48" fillId="34" borderId="24" xfId="0" applyFont="1" applyFill="1" applyBorder="1" applyAlignment="1" applyProtection="1">
      <alignment vertical="top" wrapText="1"/>
      <protection/>
    </xf>
    <xf numFmtId="0" fontId="48" fillId="34" borderId="35" xfId="0" applyFont="1" applyFill="1" applyBorder="1" applyAlignment="1" applyProtection="1">
      <alignment vertical="top" wrapText="1"/>
      <protection/>
    </xf>
    <xf numFmtId="0" fontId="48" fillId="34" borderId="13" xfId="0" applyFont="1" applyFill="1" applyBorder="1" applyAlignment="1" applyProtection="1">
      <alignment vertical="top" wrapText="1"/>
      <protection/>
    </xf>
    <xf numFmtId="172" fontId="49" fillId="34" borderId="51" xfId="0" applyNumberFormat="1" applyFont="1" applyFill="1" applyBorder="1" applyAlignment="1" applyProtection="1">
      <alignment horizontal="center" wrapText="1"/>
      <protection/>
    </xf>
    <xf numFmtId="0" fontId="49" fillId="34" borderId="30" xfId="0" applyFont="1" applyFill="1" applyBorder="1" applyAlignment="1" applyProtection="1">
      <alignment horizontal="center" vertical="center" wrapText="1"/>
      <protection/>
    </xf>
    <xf numFmtId="172" fontId="48" fillId="34" borderId="51" xfId="0" applyNumberFormat="1" applyFont="1" applyFill="1" applyBorder="1" applyAlignment="1" applyProtection="1">
      <alignment horizontal="center" wrapText="1"/>
      <protection locked="0"/>
    </xf>
    <xf numFmtId="0" fontId="48" fillId="34" borderId="30" xfId="0" applyFont="1" applyFill="1" applyBorder="1" applyAlignment="1" applyProtection="1">
      <alignment horizontal="center" vertical="center" wrapText="1"/>
      <protection locked="0"/>
    </xf>
    <xf numFmtId="0" fontId="48" fillId="34" borderId="52" xfId="0" applyFont="1" applyFill="1" applyBorder="1" applyAlignment="1" applyProtection="1">
      <alignment vertical="top" wrapText="1"/>
      <protection locked="0"/>
    </xf>
    <xf numFmtId="0" fontId="48" fillId="34" borderId="46" xfId="0" applyFont="1" applyFill="1" applyBorder="1" applyAlignment="1" applyProtection="1">
      <alignment vertical="top" wrapText="1"/>
      <protection locked="0"/>
    </xf>
    <xf numFmtId="0" fontId="48" fillId="34" borderId="19" xfId="0" applyFont="1" applyFill="1" applyBorder="1" applyAlignment="1" applyProtection="1">
      <alignment vertical="top" wrapText="1"/>
      <protection locked="0"/>
    </xf>
    <xf numFmtId="0" fontId="48" fillId="34" borderId="10" xfId="0" applyFont="1" applyFill="1" applyBorder="1" applyAlignment="1" applyProtection="1">
      <alignment wrapText="1"/>
      <protection locked="0"/>
    </xf>
    <xf numFmtId="0" fontId="50" fillId="34" borderId="13" xfId="0" applyFont="1" applyFill="1" applyBorder="1" applyAlignment="1" applyProtection="1">
      <alignment wrapText="1"/>
      <protection locked="0"/>
    </xf>
    <xf numFmtId="0" fontId="48" fillId="34" borderId="13" xfId="0" applyFont="1" applyFill="1" applyBorder="1" applyAlignment="1" applyProtection="1">
      <alignment wrapText="1"/>
      <protection locked="0"/>
    </xf>
    <xf numFmtId="0" fontId="48" fillId="34" borderId="13" xfId="0" applyFont="1" applyFill="1" applyBorder="1" applyAlignment="1" applyProtection="1">
      <alignment vertical="top" wrapText="1"/>
      <protection locked="0"/>
    </xf>
    <xf numFmtId="0" fontId="48" fillId="34" borderId="24" xfId="0" applyFont="1" applyFill="1" applyBorder="1" applyAlignment="1" applyProtection="1">
      <alignment vertical="top" wrapText="1"/>
      <protection locked="0"/>
    </xf>
    <xf numFmtId="0" fontId="48" fillId="34" borderId="35" xfId="0" applyFont="1" applyFill="1" applyBorder="1" applyAlignment="1" applyProtection="1">
      <alignment vertical="top" wrapText="1"/>
      <protection locked="0"/>
    </xf>
    <xf numFmtId="0" fontId="48" fillId="34" borderId="0" xfId="0" applyFont="1" applyFill="1" applyBorder="1" applyAlignment="1" applyProtection="1">
      <alignment vertical="top" wrapText="1"/>
      <protection locked="0"/>
    </xf>
    <xf numFmtId="0" fontId="97" fillId="0" borderId="50" xfId="0" applyFont="1" applyFill="1" applyBorder="1" applyAlignment="1">
      <alignment vertical="top"/>
    </xf>
    <xf numFmtId="0" fontId="98" fillId="0" borderId="0" xfId="0" applyFont="1" applyAlignment="1">
      <alignment/>
    </xf>
    <xf numFmtId="0" fontId="13" fillId="0" borderId="0" xfId="0" applyFont="1" applyAlignment="1">
      <alignment/>
    </xf>
    <xf numFmtId="0" fontId="44" fillId="0" borderId="28" xfId="0" applyFont="1" applyBorder="1" applyAlignment="1" applyProtection="1">
      <alignment vertical="top" wrapText="1"/>
      <protection locked="0"/>
    </xf>
    <xf numFmtId="0" fontId="44" fillId="0" borderId="34" xfId="0" applyFont="1" applyBorder="1" applyAlignment="1" applyProtection="1">
      <alignment vertical="top" wrapText="1"/>
      <protection locked="0"/>
    </xf>
    <xf numFmtId="0" fontId="20" fillId="34" borderId="33" xfId="0" applyFont="1" applyFill="1" applyBorder="1" applyAlignment="1" applyProtection="1">
      <alignment horizontal="center" vertical="center" wrapText="1"/>
      <protection locked="0"/>
    </xf>
    <xf numFmtId="0" fontId="0" fillId="0" borderId="38" xfId="0" applyBorder="1" applyAlignment="1">
      <alignment/>
    </xf>
    <xf numFmtId="9" fontId="20" fillId="0" borderId="43" xfId="0" applyNumberFormat="1" applyFont="1" applyBorder="1" applyAlignment="1">
      <alignment horizontal="center" vertical="top" wrapText="1"/>
    </xf>
    <xf numFmtId="9" fontId="20" fillId="0" borderId="41" xfId="0" applyNumberFormat="1" applyFont="1" applyBorder="1" applyAlignment="1">
      <alignment horizontal="center" vertical="top" wrapText="1"/>
    </xf>
    <xf numFmtId="0" fontId="0" fillId="35" borderId="53" xfId="0" applyFill="1" applyBorder="1" applyAlignment="1">
      <alignment horizontal="centerContinuous" vertical="center"/>
    </xf>
    <xf numFmtId="0" fontId="13" fillId="0" borderId="27" xfId="0" applyFont="1" applyBorder="1" applyAlignment="1">
      <alignment vertical="top" wrapText="1"/>
    </xf>
    <xf numFmtId="0" fontId="51" fillId="0" borderId="27" xfId="0" applyFont="1" applyBorder="1" applyAlignment="1">
      <alignment vertical="top" wrapText="1"/>
    </xf>
    <xf numFmtId="0" fontId="27" fillId="35" borderId="25" xfId="0" applyFont="1" applyFill="1" applyBorder="1" applyAlignment="1">
      <alignment horizontal="centerContinuous" vertical="center" wrapText="1"/>
    </xf>
    <xf numFmtId="0" fontId="0" fillId="0" borderId="0" xfId="0" applyFont="1" applyAlignment="1">
      <alignment/>
    </xf>
    <xf numFmtId="9" fontId="20" fillId="0" borderId="54" xfId="0" applyNumberFormat="1" applyFont="1" applyBorder="1" applyAlignment="1">
      <alignment horizontal="center" vertical="top" wrapText="1"/>
    </xf>
    <xf numFmtId="9" fontId="20" fillId="0" borderId="55" xfId="0" applyNumberFormat="1" applyFont="1" applyBorder="1" applyAlignment="1">
      <alignment horizontal="center" vertical="top" wrapText="1"/>
    </xf>
    <xf numFmtId="0" fontId="15" fillId="33" borderId="25" xfId="0" applyFont="1" applyFill="1" applyBorder="1" applyAlignment="1">
      <alignment horizontal="centerContinuous" vertical="top" wrapText="1"/>
    </xf>
    <xf numFmtId="0" fontId="15" fillId="33" borderId="56" xfId="0" applyFont="1" applyFill="1" applyBorder="1" applyAlignment="1">
      <alignment horizontal="centerContinuous" vertical="top" wrapText="1"/>
    </xf>
    <xf numFmtId="0" fontId="17" fillId="33" borderId="0" xfId="0" applyFont="1" applyFill="1" applyBorder="1" applyAlignment="1">
      <alignment horizontal="centerContinuous"/>
    </xf>
    <xf numFmtId="0" fontId="18" fillId="33" borderId="41" xfId="0" applyFont="1" applyFill="1" applyBorder="1" applyAlignment="1">
      <alignment horizontal="center" wrapText="1"/>
    </xf>
    <xf numFmtId="0" fontId="15" fillId="33" borderId="19" xfId="0" applyFont="1" applyFill="1" applyBorder="1" applyAlignment="1">
      <alignment horizontal="center" wrapText="1"/>
    </xf>
    <xf numFmtId="0" fontId="18" fillId="33" borderId="32" xfId="0" applyFont="1" applyFill="1" applyBorder="1" applyAlignment="1">
      <alignment horizontal="center" wrapText="1"/>
    </xf>
    <xf numFmtId="0" fontId="18" fillId="33" borderId="19" xfId="0" applyFont="1" applyFill="1" applyBorder="1" applyAlignment="1">
      <alignment horizontal="center" wrapText="1"/>
    </xf>
    <xf numFmtId="172" fontId="18" fillId="33" borderId="55" xfId="0" applyNumberFormat="1" applyFont="1" applyFill="1" applyBorder="1" applyAlignment="1">
      <alignment horizontal="centerContinuous" wrapText="1"/>
    </xf>
    <xf numFmtId="9" fontId="18" fillId="34" borderId="33" xfId="0" applyNumberFormat="1" applyFont="1" applyFill="1" applyBorder="1" applyAlignment="1" applyProtection="1">
      <alignment horizontal="centerContinuous" wrapText="1"/>
      <protection/>
    </xf>
    <xf numFmtId="0" fontId="44" fillId="0" borderId="24" xfId="0" applyFont="1" applyBorder="1" applyAlignment="1" applyProtection="1">
      <alignment vertical="top" wrapText="1"/>
      <protection locked="0"/>
    </xf>
    <xf numFmtId="0" fontId="44" fillId="0" borderId="19" xfId="0" applyFont="1" applyBorder="1" applyAlignment="1" applyProtection="1">
      <alignment vertical="top" wrapText="1"/>
      <protection locked="0"/>
    </xf>
    <xf numFmtId="0" fontId="44" fillId="0" borderId="19" xfId="0" applyFont="1" applyBorder="1" applyAlignment="1" applyProtection="1">
      <alignment vertical="top" wrapText="1"/>
      <protection locked="0"/>
    </xf>
    <xf numFmtId="0" fontId="44" fillId="0" borderId="24" xfId="0" applyFont="1" applyBorder="1" applyAlignment="1" applyProtection="1">
      <alignment vertical="top" wrapText="1"/>
      <protection locked="0"/>
    </xf>
    <xf numFmtId="0" fontId="0" fillId="0" borderId="57" xfId="0" applyBorder="1" applyAlignment="1">
      <alignment/>
    </xf>
    <xf numFmtId="172" fontId="20" fillId="34" borderId="58" xfId="0" applyNumberFormat="1" applyFont="1" applyFill="1" applyBorder="1" applyAlignment="1" applyProtection="1">
      <alignment horizontal="center" wrapText="1"/>
      <protection locked="0"/>
    </xf>
    <xf numFmtId="172" fontId="20" fillId="34" borderId="59" xfId="0" applyNumberFormat="1" applyFont="1" applyFill="1" applyBorder="1" applyAlignment="1" applyProtection="1">
      <alignment horizontal="center" wrapText="1"/>
      <protection/>
    </xf>
    <xf numFmtId="0" fontId="20" fillId="34" borderId="60" xfId="0" applyFont="1" applyFill="1" applyBorder="1" applyAlignment="1" applyProtection="1">
      <alignment horizontal="center" vertical="center" wrapText="1"/>
      <protection locked="0"/>
    </xf>
    <xf numFmtId="0" fontId="20" fillId="34" borderId="61" xfId="0" applyFont="1" applyFill="1" applyBorder="1" applyAlignment="1" applyProtection="1">
      <alignment horizontal="center" vertical="center" wrapText="1"/>
      <protection locked="0"/>
    </xf>
    <xf numFmtId="0" fontId="99" fillId="0" borderId="29" xfId="0" applyFont="1" applyBorder="1" applyAlignment="1">
      <alignment horizontal="left" vertical="top" wrapText="1" readingOrder="1"/>
    </xf>
    <xf numFmtId="0" fontId="44" fillId="0" borderId="31" xfId="0" applyFont="1" applyBorder="1" applyAlignment="1" applyProtection="1">
      <alignment vertical="top" wrapText="1" readingOrder="1"/>
      <protection locked="0"/>
    </xf>
    <xf numFmtId="0" fontId="14" fillId="35" borderId="34" xfId="0" applyFont="1" applyFill="1" applyBorder="1" applyAlignment="1" applyProtection="1">
      <alignment horizontal="center" vertical="top" wrapText="1" readingOrder="1"/>
      <protection locked="0"/>
    </xf>
    <xf numFmtId="0" fontId="14" fillId="35" borderId="62" xfId="0" applyFont="1" applyFill="1" applyBorder="1" applyAlignment="1" applyProtection="1">
      <alignment horizontal="center" vertical="top" wrapText="1" readingOrder="1"/>
      <protection locked="0"/>
    </xf>
    <xf numFmtId="0" fontId="0" fillId="0" borderId="63" xfId="0" applyBorder="1" applyAlignment="1" applyProtection="1">
      <alignment vertical="top" readingOrder="1"/>
      <protection locked="0"/>
    </xf>
    <xf numFmtId="0" fontId="0" fillId="0" borderId="32" xfId="0" applyBorder="1" applyAlignment="1" applyProtection="1">
      <alignment vertical="top" readingOrder="1"/>
      <protection locked="0"/>
    </xf>
    <xf numFmtId="0" fontId="48" fillId="34" borderId="46" xfId="0" applyFont="1" applyFill="1" applyBorder="1" applyAlignment="1" applyProtection="1">
      <alignment vertical="top" wrapText="1" readingOrder="1"/>
      <protection/>
    </xf>
    <xf numFmtId="0" fontId="44" fillId="0" borderId="10" xfId="0" applyFont="1" applyBorder="1" applyAlignment="1" applyProtection="1">
      <alignment vertical="top" wrapText="1" readingOrder="1"/>
      <protection locked="0"/>
    </xf>
    <xf numFmtId="0" fontId="48" fillId="34" borderId="13" xfId="0" applyFont="1" applyFill="1" applyBorder="1" applyAlignment="1" applyProtection="1">
      <alignment vertical="top" wrapText="1" readingOrder="1"/>
      <protection/>
    </xf>
    <xf numFmtId="0" fontId="44" fillId="0" borderId="13" xfId="0" applyFont="1" applyBorder="1" applyAlignment="1" applyProtection="1">
      <alignment vertical="top" wrapText="1" readingOrder="1"/>
      <protection locked="0"/>
    </xf>
    <xf numFmtId="0" fontId="12" fillId="0" borderId="10" xfId="0" applyFont="1" applyBorder="1" applyAlignment="1" applyProtection="1">
      <alignment horizontal="center" vertical="top" wrapText="1" readingOrder="1"/>
      <protection/>
    </xf>
    <xf numFmtId="0" fontId="12" fillId="0" borderId="63" xfId="0" applyFont="1" applyBorder="1" applyAlignment="1" applyProtection="1">
      <alignment horizontal="center" vertical="top" wrapText="1" readingOrder="1"/>
      <protection/>
    </xf>
    <xf numFmtId="0" fontId="44" fillId="0" borderId="35" xfId="0" applyFont="1" applyBorder="1" applyAlignment="1" applyProtection="1">
      <alignment vertical="top" wrapText="1" readingOrder="1"/>
      <protection locked="0"/>
    </xf>
    <xf numFmtId="0" fontId="44" fillId="0" borderId="15" xfId="0" applyFont="1" applyBorder="1" applyAlignment="1" applyProtection="1">
      <alignment vertical="top" wrapText="1" readingOrder="1"/>
      <protection locked="0"/>
    </xf>
    <xf numFmtId="0" fontId="12" fillId="0" borderId="15" xfId="0" applyFont="1" applyBorder="1" applyAlignment="1" applyProtection="1">
      <alignment horizontal="center" vertical="top" wrapText="1" readingOrder="1"/>
      <protection/>
    </xf>
    <xf numFmtId="0" fontId="12" fillId="0" borderId="64" xfId="0" applyFont="1" applyBorder="1" applyAlignment="1" applyProtection="1">
      <alignment horizontal="center" vertical="top" wrapText="1" readingOrder="1"/>
      <protection/>
    </xf>
    <xf numFmtId="0" fontId="48" fillId="34" borderId="35" xfId="0" applyFont="1" applyFill="1" applyBorder="1" applyAlignment="1" applyProtection="1">
      <alignment vertical="top" wrapText="1" readingOrder="1"/>
      <protection/>
    </xf>
    <xf numFmtId="9" fontId="12" fillId="0" borderId="15" xfId="0" applyNumberFormat="1" applyFont="1" applyBorder="1" applyAlignment="1" applyProtection="1">
      <alignment vertical="top" wrapText="1" readingOrder="1"/>
      <protection/>
    </xf>
    <xf numFmtId="9" fontId="12" fillId="0" borderId="38" xfId="0" applyNumberFormat="1" applyFont="1" applyBorder="1" applyAlignment="1" applyProtection="1">
      <alignment vertical="top" wrapText="1" readingOrder="1"/>
      <protection/>
    </xf>
    <xf numFmtId="0" fontId="0" fillId="0" borderId="32" xfId="0" applyBorder="1" applyAlignment="1">
      <alignment vertical="top" readingOrder="1"/>
    </xf>
    <xf numFmtId="2" fontId="12" fillId="0" borderId="28" xfId="0" applyNumberFormat="1" applyFont="1" applyBorder="1" applyAlignment="1" applyProtection="1">
      <alignment vertical="top" wrapText="1" readingOrder="1"/>
      <protection/>
    </xf>
    <xf numFmtId="2" fontId="12" fillId="0" borderId="42" xfId="0" applyNumberFormat="1" applyFont="1" applyBorder="1" applyAlignment="1" applyProtection="1">
      <alignment vertical="top" wrapText="1" readingOrder="1"/>
      <protection/>
    </xf>
    <xf numFmtId="2" fontId="12" fillId="0" borderId="15" xfId="0" applyNumberFormat="1" applyFont="1" applyBorder="1" applyAlignment="1" applyProtection="1">
      <alignment vertical="top" wrapText="1" readingOrder="1"/>
      <protection/>
    </xf>
    <xf numFmtId="2" fontId="12" fillId="0" borderId="35" xfId="0" applyNumberFormat="1" applyFont="1" applyBorder="1" applyAlignment="1" applyProtection="1">
      <alignment vertical="top" wrapText="1" readingOrder="1"/>
      <protection/>
    </xf>
    <xf numFmtId="2" fontId="12" fillId="0" borderId="38" xfId="0" applyNumberFormat="1" applyFont="1" applyBorder="1" applyAlignment="1" applyProtection="1">
      <alignment vertical="top" wrapText="1" readingOrder="1"/>
      <protection/>
    </xf>
    <xf numFmtId="0" fontId="14" fillId="35" borderId="18" xfId="0" applyFont="1" applyFill="1" applyBorder="1" applyAlignment="1" applyProtection="1">
      <alignment horizontal="center" vertical="top" wrapText="1" readingOrder="1"/>
      <protection locked="0"/>
    </xf>
    <xf numFmtId="0" fontId="0" fillId="0" borderId="0" xfId="0" applyBorder="1" applyAlignment="1">
      <alignment vertical="top" readingOrder="1"/>
    </xf>
    <xf numFmtId="0" fontId="0" fillId="0" borderId="63" xfId="0" applyBorder="1" applyAlignment="1">
      <alignment vertical="top" readingOrder="1"/>
    </xf>
    <xf numFmtId="0" fontId="0" fillId="0" borderId="40" xfId="0" applyBorder="1" applyAlignment="1">
      <alignment vertical="top" readingOrder="1"/>
    </xf>
    <xf numFmtId="0" fontId="0" fillId="0" borderId="65" xfId="0" applyBorder="1" applyAlignment="1">
      <alignment vertical="top" readingOrder="1"/>
    </xf>
    <xf numFmtId="0" fontId="0" fillId="0" borderId="64" xfId="0" applyBorder="1" applyAlignment="1">
      <alignment vertical="top" readingOrder="1"/>
    </xf>
    <xf numFmtId="0" fontId="0" fillId="0" borderId="66" xfId="0" applyBorder="1" applyAlignment="1">
      <alignment vertical="top" readingOrder="1"/>
    </xf>
    <xf numFmtId="0" fontId="15" fillId="33" borderId="1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4" borderId="59" xfId="0" applyFont="1" applyFill="1" applyBorder="1" applyAlignment="1" applyProtection="1">
      <alignment horizontal="center" vertical="center" wrapText="1"/>
      <protection locked="0"/>
    </xf>
    <xf numFmtId="0" fontId="44" fillId="0" borderId="67" xfId="0" applyFont="1" applyBorder="1" applyAlignment="1" applyProtection="1">
      <alignment vertical="top" wrapText="1" readingOrder="1"/>
      <protection locked="0"/>
    </xf>
    <xf numFmtId="0" fontId="44" fillId="0" borderId="43" xfId="0" applyFont="1" applyBorder="1" applyAlignment="1" applyProtection="1">
      <alignment vertical="top" wrapText="1" readingOrder="1"/>
      <protection locked="0"/>
    </xf>
    <xf numFmtId="0" fontId="44" fillId="0" borderId="47" xfId="0" applyFont="1" applyBorder="1" applyAlignment="1" applyProtection="1">
      <alignment vertical="top" wrapText="1" readingOrder="1"/>
      <protection locked="0"/>
    </xf>
    <xf numFmtId="0" fontId="0" fillId="0" borderId="10" xfId="0" applyBorder="1" applyAlignment="1">
      <alignment vertical="top" readingOrder="1"/>
    </xf>
    <xf numFmtId="0" fontId="0" fillId="0" borderId="15" xfId="0" applyBorder="1" applyAlignment="1">
      <alignment vertical="top" readingOrder="1"/>
    </xf>
    <xf numFmtId="2" fontId="12" fillId="0" borderId="64" xfId="0" applyNumberFormat="1" applyFont="1" applyBorder="1" applyAlignment="1" applyProtection="1">
      <alignment vertical="top" wrapText="1" readingOrder="1"/>
      <protection/>
    </xf>
    <xf numFmtId="0" fontId="48" fillId="34" borderId="10" xfId="0" applyFont="1" applyFill="1" applyBorder="1" applyAlignment="1" applyProtection="1">
      <alignment vertical="top" wrapText="1" readingOrder="1"/>
      <protection/>
    </xf>
    <xf numFmtId="0" fontId="48" fillId="0" borderId="0" xfId="0" applyFont="1" applyBorder="1" applyAlignment="1">
      <alignment vertical="top" wrapText="1" readingOrder="1"/>
    </xf>
    <xf numFmtId="0" fontId="48" fillId="0" borderId="0" xfId="0" applyFont="1" applyBorder="1" applyAlignment="1">
      <alignment horizontal="left" vertical="top" wrapText="1" readingOrder="1"/>
    </xf>
    <xf numFmtId="0" fontId="0" fillId="0" borderId="48" xfId="0" applyBorder="1" applyAlignment="1">
      <alignment vertical="top" readingOrder="1"/>
    </xf>
    <xf numFmtId="0" fontId="6" fillId="0" borderId="29" xfId="0" applyFont="1" applyBorder="1" applyAlignment="1">
      <alignment horizontal="left" vertical="top" wrapText="1" readingOrder="1"/>
    </xf>
    <xf numFmtId="2" fontId="12" fillId="0" borderId="27" xfId="0" applyNumberFormat="1" applyFont="1" applyBorder="1" applyAlignment="1">
      <alignment vertical="center" wrapText="1"/>
    </xf>
    <xf numFmtId="2" fontId="12" fillId="0" borderId="18" xfId="0" applyNumberFormat="1" applyFont="1" applyBorder="1" applyAlignment="1">
      <alignment vertical="center" wrapText="1"/>
    </xf>
    <xf numFmtId="2" fontId="12" fillId="0" borderId="44" xfId="0" applyNumberFormat="1" applyFont="1" applyBorder="1" applyAlignment="1" applyProtection="1">
      <alignment vertical="top" wrapText="1" readingOrder="1"/>
      <protection/>
    </xf>
    <xf numFmtId="0" fontId="48" fillId="0" borderId="10" xfId="0" applyFont="1" applyBorder="1" applyAlignment="1">
      <alignment horizontal="left" vertical="top" wrapText="1" readingOrder="1"/>
    </xf>
    <xf numFmtId="0" fontId="0" fillId="0" borderId="24" xfId="0" applyBorder="1" applyAlignment="1">
      <alignment vertical="top" readingOrder="1"/>
    </xf>
    <xf numFmtId="0" fontId="52" fillId="0" borderId="15" xfId="0" applyFont="1" applyBorder="1" applyAlignment="1">
      <alignment vertical="top" readingOrder="1"/>
    </xf>
    <xf numFmtId="0" fontId="48" fillId="0" borderId="15" xfId="0" applyFont="1" applyBorder="1" applyAlignment="1">
      <alignment horizontal="left" vertical="top" wrapText="1" readingOrder="1"/>
    </xf>
    <xf numFmtId="2" fontId="12" fillId="0" borderId="22" xfId="0" applyNumberFormat="1" applyFont="1" applyBorder="1" applyAlignment="1">
      <alignment vertical="center" wrapText="1"/>
    </xf>
    <xf numFmtId="2" fontId="12" fillId="0" borderId="54" xfId="0" applyNumberFormat="1" applyFont="1" applyBorder="1" applyAlignment="1">
      <alignment vertical="center" wrapText="1"/>
    </xf>
    <xf numFmtId="2" fontId="12" fillId="0" borderId="66" xfId="0" applyNumberFormat="1" applyFont="1" applyBorder="1" applyAlignment="1" applyProtection="1">
      <alignment vertical="top" wrapText="1" readingOrder="1"/>
      <protection/>
    </xf>
    <xf numFmtId="0" fontId="7" fillId="0" borderId="23" xfId="0" applyFont="1" applyBorder="1" applyAlignment="1" applyProtection="1">
      <alignment vertical="top" wrapText="1"/>
      <protection/>
    </xf>
    <xf numFmtId="0" fontId="14" fillId="35" borderId="34" xfId="0" applyFont="1" applyFill="1" applyBorder="1" applyAlignment="1" applyProtection="1">
      <alignment horizontal="center" vertical="top" wrapText="1"/>
      <protection locked="0"/>
    </xf>
    <xf numFmtId="0" fontId="14" fillId="35" borderId="18" xfId="0" applyFont="1" applyFill="1" applyBorder="1" applyAlignment="1" applyProtection="1">
      <alignment horizontal="center" vertical="top" wrapText="1"/>
      <protection locked="0"/>
    </xf>
    <xf numFmtId="0" fontId="15" fillId="33" borderId="41" xfId="0" applyFont="1" applyFill="1" applyBorder="1" applyAlignment="1">
      <alignment horizontal="center" wrapText="1"/>
    </xf>
    <xf numFmtId="0" fontId="15" fillId="33" borderId="32" xfId="0" applyFont="1" applyFill="1" applyBorder="1" applyAlignment="1">
      <alignment horizontal="center" wrapText="1"/>
    </xf>
    <xf numFmtId="0" fontId="32" fillId="33" borderId="32" xfId="0" applyFont="1" applyFill="1" applyBorder="1" applyAlignment="1">
      <alignment horizontal="centerContinuous"/>
    </xf>
    <xf numFmtId="172" fontId="15" fillId="33" borderId="55" xfId="0" applyNumberFormat="1" applyFont="1" applyFill="1" applyBorder="1" applyAlignment="1">
      <alignment horizontal="centerContinuous" wrapText="1"/>
    </xf>
    <xf numFmtId="0" fontId="7" fillId="0" borderId="51" xfId="0" applyFont="1" applyBorder="1" applyAlignment="1" applyProtection="1">
      <alignment vertical="top" wrapText="1"/>
      <protection/>
    </xf>
    <xf numFmtId="2" fontId="18" fillId="34" borderId="33" xfId="0" applyNumberFormat="1" applyFont="1" applyFill="1" applyBorder="1" applyAlignment="1" applyProtection="1">
      <alignment horizontal="centerContinuous" wrapText="1"/>
      <protection/>
    </xf>
    <xf numFmtId="0" fontId="0" fillId="0" borderId="29" xfId="0" applyBorder="1" applyAlignment="1">
      <alignment/>
    </xf>
    <xf numFmtId="0" fontId="0" fillId="0" borderId="31" xfId="0" applyBorder="1" applyAlignment="1" applyProtection="1">
      <alignment vertical="top"/>
      <protection locked="0"/>
    </xf>
    <xf numFmtId="0" fontId="0" fillId="0" borderId="68" xfId="0" applyBorder="1" applyAlignment="1">
      <alignment vertical="top"/>
    </xf>
    <xf numFmtId="0" fontId="0" fillId="0" borderId="10" xfId="0" applyBorder="1" applyAlignment="1" applyProtection="1">
      <alignment vertical="top"/>
      <protection locked="0"/>
    </xf>
    <xf numFmtId="0" fontId="0" fillId="0" borderId="37" xfId="0" applyBorder="1" applyAlignment="1">
      <alignment vertical="top"/>
    </xf>
    <xf numFmtId="2" fontId="12" fillId="0" borderId="44" xfId="0" applyNumberFormat="1" applyFont="1" applyBorder="1" applyAlignment="1" applyProtection="1">
      <alignment vertical="top" wrapText="1"/>
      <protection/>
    </xf>
    <xf numFmtId="2" fontId="12" fillId="0" borderId="35" xfId="0" applyNumberFormat="1" applyFont="1" applyBorder="1" applyAlignment="1" applyProtection="1">
      <alignment vertical="top" wrapText="1"/>
      <protection/>
    </xf>
    <xf numFmtId="2" fontId="12" fillId="0" borderId="38" xfId="0" applyNumberFormat="1" applyFont="1" applyBorder="1" applyAlignment="1" applyProtection="1">
      <alignment vertical="top" wrapText="1"/>
      <protection/>
    </xf>
    <xf numFmtId="2" fontId="12" fillId="0" borderId="28" xfId="0" applyNumberFormat="1" applyFont="1" applyBorder="1" applyAlignment="1" applyProtection="1">
      <alignment vertical="top" wrapText="1"/>
      <protection/>
    </xf>
    <xf numFmtId="2" fontId="12" fillId="0" borderId="42" xfId="0" applyNumberFormat="1" applyFont="1" applyBorder="1" applyAlignment="1" applyProtection="1">
      <alignment vertical="top" wrapText="1"/>
      <protection/>
    </xf>
    <xf numFmtId="2" fontId="12" fillId="0" borderId="55" xfId="0" applyNumberFormat="1" applyFont="1" applyBorder="1" applyAlignment="1" applyProtection="1">
      <alignment vertical="top" wrapText="1"/>
      <protection/>
    </xf>
    <xf numFmtId="0" fontId="44" fillId="0" borderId="13" xfId="0" applyFont="1" applyBorder="1" applyAlignment="1" applyProtection="1">
      <alignment vertical="top" wrapText="1"/>
      <protection locked="0"/>
    </xf>
    <xf numFmtId="2" fontId="12" fillId="0" borderId="37" xfId="0" applyNumberFormat="1" applyFont="1" applyBorder="1" applyAlignment="1" applyProtection="1">
      <alignment vertical="top" wrapText="1"/>
      <protection/>
    </xf>
    <xf numFmtId="0" fontId="0" fillId="0" borderId="10" xfId="0" applyBorder="1" applyAlignment="1">
      <alignment vertical="top"/>
    </xf>
    <xf numFmtId="0" fontId="0" fillId="0" borderId="15" xfId="0" applyBorder="1" applyAlignment="1" applyProtection="1">
      <alignment vertical="top"/>
      <protection locked="0"/>
    </xf>
    <xf numFmtId="0" fontId="0" fillId="0" borderId="38" xfId="0" applyBorder="1" applyAlignment="1">
      <alignment vertical="top"/>
    </xf>
    <xf numFmtId="0" fontId="48" fillId="0" borderId="0" xfId="0" applyFont="1" applyBorder="1" applyAlignment="1">
      <alignment vertical="top" wrapText="1"/>
    </xf>
    <xf numFmtId="0" fontId="48" fillId="0" borderId="15" xfId="0" applyFont="1" applyBorder="1" applyAlignment="1">
      <alignment vertical="top" wrapText="1"/>
    </xf>
    <xf numFmtId="0" fontId="48" fillId="0" borderId="65" xfId="0" applyFont="1" applyBorder="1" applyAlignment="1">
      <alignment vertical="top" wrapText="1"/>
    </xf>
    <xf numFmtId="0" fontId="6" fillId="0" borderId="19" xfId="0" applyFont="1" applyBorder="1" applyAlignment="1">
      <alignment horizontal="left" vertical="top" wrapText="1" readingOrder="1"/>
    </xf>
    <xf numFmtId="0" fontId="12" fillId="0" borderId="10" xfId="0" applyFont="1" applyBorder="1" applyAlignment="1">
      <alignment horizontal="center" vertical="top" wrapText="1"/>
    </xf>
    <xf numFmtId="172" fontId="18" fillId="33" borderId="55" xfId="0" applyNumberFormat="1" applyFont="1" applyFill="1" applyBorder="1" applyAlignment="1" applyProtection="1">
      <alignment horizontal="centerContinuous" wrapText="1"/>
      <protection/>
    </xf>
    <xf numFmtId="0" fontId="46" fillId="0" borderId="19" xfId="0" applyFont="1" applyBorder="1" applyAlignment="1" applyProtection="1">
      <alignment vertical="top" wrapText="1"/>
      <protection locked="0"/>
    </xf>
    <xf numFmtId="0" fontId="32" fillId="33" borderId="17" xfId="0" applyFont="1" applyFill="1" applyBorder="1" applyAlignment="1">
      <alignment horizontal="centerContinuous" vertical="top"/>
    </xf>
    <xf numFmtId="0" fontId="32" fillId="33" borderId="47" xfId="0" applyFont="1" applyFill="1" applyBorder="1" applyAlignment="1">
      <alignment horizontal="centerContinuous" vertical="top"/>
    </xf>
    <xf numFmtId="0" fontId="15" fillId="33" borderId="25" xfId="0" applyFont="1" applyFill="1" applyBorder="1" applyAlignment="1">
      <alignment horizontal="centerContinuous" vertical="top"/>
    </xf>
    <xf numFmtId="0" fontId="16" fillId="33" borderId="11" xfId="0" applyFont="1" applyFill="1" applyBorder="1" applyAlignment="1">
      <alignment horizontal="centerContinuous" vertical="top" wrapText="1"/>
    </xf>
    <xf numFmtId="0" fontId="17" fillId="33" borderId="0" xfId="0" applyFont="1" applyFill="1" applyBorder="1" applyAlignment="1">
      <alignment horizontal="centerContinuous" vertical="top"/>
    </xf>
    <xf numFmtId="0" fontId="17" fillId="33" borderId="13" xfId="0" applyFont="1" applyFill="1" applyBorder="1" applyAlignment="1">
      <alignment horizontal="centerContinuous" vertical="top"/>
    </xf>
    <xf numFmtId="0" fontId="15" fillId="33" borderId="49" xfId="0" applyFont="1" applyFill="1" applyBorder="1" applyAlignment="1">
      <alignment horizontal="centerContinuous" vertical="top" wrapText="1"/>
    </xf>
    <xf numFmtId="0" fontId="15" fillId="33" borderId="40" xfId="0" applyFont="1" applyFill="1" applyBorder="1" applyAlignment="1">
      <alignment horizontal="centerContinuous" vertical="top" wrapText="1"/>
    </xf>
    <xf numFmtId="0" fontId="18" fillId="33" borderId="40" xfId="0" applyFont="1" applyFill="1" applyBorder="1" applyAlignment="1">
      <alignment horizontal="center" vertical="top" wrapText="1"/>
    </xf>
    <xf numFmtId="0" fontId="18" fillId="33" borderId="41" xfId="0" applyFont="1" applyFill="1" applyBorder="1" applyAlignment="1">
      <alignment horizontal="center" vertical="top" wrapText="1"/>
    </xf>
    <xf numFmtId="0" fontId="15" fillId="33" borderId="19"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16" fillId="33" borderId="12" xfId="0" applyFont="1" applyFill="1" applyBorder="1" applyAlignment="1">
      <alignment horizontal="centerContinuous" vertical="top" wrapText="1"/>
    </xf>
    <xf numFmtId="0" fontId="18" fillId="33" borderId="29" xfId="0" applyFont="1" applyFill="1" applyBorder="1" applyAlignment="1">
      <alignment horizontal="center" vertical="top" wrapText="1"/>
    </xf>
    <xf numFmtId="0" fontId="18" fillId="33" borderId="0" xfId="0" applyFont="1" applyFill="1" applyBorder="1" applyAlignment="1">
      <alignment horizontal="center" vertical="top" wrapText="1"/>
    </xf>
    <xf numFmtId="0" fontId="18" fillId="33" borderId="32" xfId="0" applyFont="1" applyFill="1" applyBorder="1" applyAlignment="1">
      <alignment horizontal="center" vertical="top" wrapText="1"/>
    </xf>
    <xf numFmtId="0" fontId="19" fillId="33" borderId="29"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6" fillId="33" borderId="0" xfId="0" applyFont="1" applyFill="1" applyBorder="1" applyAlignment="1">
      <alignment horizontal="centerContinuous" vertical="top" wrapText="1"/>
    </xf>
    <xf numFmtId="0" fontId="17" fillId="33" borderId="32" xfId="0" applyFont="1" applyFill="1" applyBorder="1" applyAlignment="1">
      <alignment horizontal="centerContinuous" vertical="top"/>
    </xf>
    <xf numFmtId="0" fontId="18" fillId="33" borderId="19" xfId="0" applyFont="1" applyFill="1" applyBorder="1" applyAlignment="1">
      <alignment horizontal="center" vertical="top" wrapText="1"/>
    </xf>
    <xf numFmtId="0" fontId="20" fillId="33" borderId="10" xfId="0" applyFont="1" applyFill="1" applyBorder="1" applyAlignment="1">
      <alignment horizontal="center" vertical="top" wrapText="1"/>
    </xf>
    <xf numFmtId="172" fontId="20" fillId="35" borderId="14" xfId="0" applyNumberFormat="1" applyFont="1" applyFill="1" applyBorder="1" applyAlignment="1" applyProtection="1">
      <alignment horizontal="center" vertical="top" wrapText="1"/>
      <protection locked="0"/>
    </xf>
    <xf numFmtId="172" fontId="20" fillId="35" borderId="28" xfId="0" applyNumberFormat="1" applyFont="1" applyFill="1" applyBorder="1" applyAlignment="1" applyProtection="1">
      <alignment horizontal="center" vertical="top" wrapText="1"/>
      <protection locked="0"/>
    </xf>
    <xf numFmtId="172" fontId="20" fillId="33" borderId="29" xfId="0" applyNumberFormat="1" applyFont="1" applyFill="1" applyBorder="1" applyAlignment="1" applyProtection="1">
      <alignment horizontal="center" vertical="top" wrapText="1"/>
      <protection locked="0"/>
    </xf>
    <xf numFmtId="0" fontId="20" fillId="33" borderId="0" xfId="0" applyFont="1" applyFill="1" applyBorder="1" applyAlignment="1">
      <alignment horizontal="center" vertical="top" wrapText="1"/>
    </xf>
    <xf numFmtId="172" fontId="18" fillId="33" borderId="14" xfId="0" applyNumberFormat="1" applyFont="1" applyFill="1" applyBorder="1" applyAlignment="1" applyProtection="1">
      <alignment horizontal="centerContinuous" vertical="top" wrapText="1"/>
      <protection/>
    </xf>
    <xf numFmtId="172" fontId="18" fillId="33" borderId="55" xfId="0" applyNumberFormat="1" applyFont="1" applyFill="1" applyBorder="1" applyAlignment="1" applyProtection="1">
      <alignment horizontal="centerContinuous" vertical="top" wrapText="1"/>
      <protection/>
    </xf>
    <xf numFmtId="0" fontId="20" fillId="34" borderId="30" xfId="0" applyFont="1" applyFill="1" applyBorder="1" applyAlignment="1" applyProtection="1">
      <alignment horizontal="center" vertical="top" wrapText="1"/>
      <protection locked="0"/>
    </xf>
    <xf numFmtId="172" fontId="20" fillId="34" borderId="30" xfId="0" applyNumberFormat="1" applyFont="1" applyFill="1" applyBorder="1" applyAlignment="1" applyProtection="1">
      <alignment horizontal="center" vertical="top" wrapText="1"/>
      <protection/>
    </xf>
    <xf numFmtId="172" fontId="49" fillId="34" borderId="51" xfId="0" applyNumberFormat="1" applyFont="1" applyFill="1" applyBorder="1" applyAlignment="1" applyProtection="1">
      <alignment horizontal="center" vertical="top" wrapText="1"/>
      <protection/>
    </xf>
    <xf numFmtId="0" fontId="49" fillId="34" borderId="30" xfId="0" applyFont="1" applyFill="1" applyBorder="1" applyAlignment="1" applyProtection="1">
      <alignment horizontal="center" vertical="top" wrapText="1"/>
      <protection/>
    </xf>
    <xf numFmtId="2" fontId="18" fillId="34" borderId="30" xfId="0" applyNumberFormat="1" applyFont="1" applyFill="1" applyBorder="1" applyAlignment="1" applyProtection="1">
      <alignment horizontal="centerContinuous" vertical="top" wrapText="1"/>
      <protection/>
    </xf>
    <xf numFmtId="2" fontId="18" fillId="34" borderId="33" xfId="0" applyNumberFormat="1" applyFont="1" applyFill="1" applyBorder="1" applyAlignment="1" applyProtection="1">
      <alignment horizontal="centerContinuous" vertical="top" wrapText="1"/>
      <protection/>
    </xf>
    <xf numFmtId="2" fontId="12" fillId="0" borderId="10" xfId="0" applyNumberFormat="1" applyFont="1" applyBorder="1" applyAlignment="1" applyProtection="1">
      <alignment vertical="top" wrapText="1"/>
      <protection/>
    </xf>
    <xf numFmtId="2" fontId="12" fillId="0" borderId="15" xfId="0" applyNumberFormat="1" applyFont="1" applyBorder="1" applyAlignment="1" applyProtection="1">
      <alignment vertical="top" wrapText="1"/>
      <protection/>
    </xf>
    <xf numFmtId="0" fontId="6" fillId="0" borderId="52" xfId="0" applyFont="1" applyBorder="1" applyAlignment="1">
      <alignment horizontal="left" vertical="top" wrapText="1" readingOrder="1"/>
    </xf>
    <xf numFmtId="0" fontId="48" fillId="0" borderId="13" xfId="0" applyFont="1" applyBorder="1" applyAlignment="1">
      <alignment vertical="top" wrapText="1"/>
    </xf>
    <xf numFmtId="0" fontId="0" fillId="0" borderId="28" xfId="0" applyBorder="1" applyAlignment="1">
      <alignment vertical="top" readingOrder="1"/>
    </xf>
    <xf numFmtId="0" fontId="15" fillId="33" borderId="25" xfId="0" applyFont="1" applyFill="1" applyBorder="1" applyAlignment="1" applyProtection="1">
      <alignment horizontal="centerContinuous" vertical="top" wrapText="1"/>
      <protection/>
    </xf>
    <xf numFmtId="0" fontId="15" fillId="33" borderId="56" xfId="0" applyFont="1" applyFill="1" applyBorder="1" applyAlignment="1" applyProtection="1">
      <alignment horizontal="centerContinuous" vertical="top" wrapText="1"/>
      <protection/>
    </xf>
    <xf numFmtId="0" fontId="17" fillId="33" borderId="0" xfId="0" applyFont="1" applyFill="1" applyBorder="1" applyAlignment="1" applyProtection="1">
      <alignment horizontal="centerContinuous"/>
      <protection/>
    </xf>
    <xf numFmtId="0" fontId="18" fillId="33" borderId="41" xfId="0" applyFont="1" applyFill="1" applyBorder="1" applyAlignment="1" applyProtection="1">
      <alignment horizontal="center" wrapText="1"/>
      <protection/>
    </xf>
    <xf numFmtId="0" fontId="15" fillId="33" borderId="19" xfId="0" applyFont="1" applyFill="1" applyBorder="1" applyAlignment="1" applyProtection="1">
      <alignment horizontal="center" wrapText="1"/>
      <protection/>
    </xf>
    <xf numFmtId="0" fontId="18" fillId="33" borderId="32" xfId="0" applyFont="1" applyFill="1" applyBorder="1" applyAlignment="1" applyProtection="1">
      <alignment horizontal="center" wrapText="1"/>
      <protection/>
    </xf>
    <xf numFmtId="0" fontId="17" fillId="33" borderId="32" xfId="0" applyFont="1" applyFill="1" applyBorder="1" applyAlignment="1" applyProtection="1">
      <alignment horizontal="centerContinuous"/>
      <protection/>
    </xf>
    <xf numFmtId="0" fontId="18" fillId="33" borderId="19" xfId="0" applyFont="1" applyFill="1" applyBorder="1" applyAlignment="1" applyProtection="1">
      <alignment horizontal="center" wrapText="1"/>
      <protection/>
    </xf>
    <xf numFmtId="0" fontId="45" fillId="0" borderId="19" xfId="0" applyFont="1" applyBorder="1" applyAlignment="1" applyProtection="1">
      <alignment vertical="top" wrapText="1"/>
      <protection locked="0"/>
    </xf>
    <xf numFmtId="2" fontId="19" fillId="34" borderId="33" xfId="0" applyNumberFormat="1" applyFont="1" applyFill="1" applyBorder="1" applyAlignment="1" applyProtection="1">
      <alignment horizontal="centerContinuous" wrapText="1"/>
      <protection/>
    </xf>
    <xf numFmtId="0" fontId="0" fillId="0" borderId="29" xfId="0" applyBorder="1" applyAlignment="1">
      <alignment wrapText="1"/>
    </xf>
    <xf numFmtId="0" fontId="12" fillId="0" borderId="10" xfId="0" applyFont="1" applyBorder="1" applyAlignment="1">
      <alignment/>
    </xf>
    <xf numFmtId="0" fontId="12" fillId="0" borderId="37" xfId="0" applyFont="1" applyBorder="1" applyAlignment="1">
      <alignment/>
    </xf>
    <xf numFmtId="0" fontId="12" fillId="0" borderId="15" xfId="0" applyFont="1" applyBorder="1" applyAlignment="1">
      <alignment/>
    </xf>
    <xf numFmtId="0" fontId="12" fillId="0" borderId="38" xfId="0" applyFont="1" applyBorder="1" applyAlignment="1">
      <alignment/>
    </xf>
    <xf numFmtId="0" fontId="99" fillId="0" borderId="19" xfId="0" applyFont="1" applyBorder="1" applyAlignment="1">
      <alignment horizontal="left" vertical="top" wrapText="1" readingOrder="1"/>
    </xf>
    <xf numFmtId="0" fontId="48" fillId="0" borderId="19" xfId="0" applyFont="1" applyBorder="1" applyAlignment="1">
      <alignment/>
    </xf>
    <xf numFmtId="0" fontId="48" fillId="0" borderId="24" xfId="0" applyFont="1" applyBorder="1" applyAlignment="1">
      <alignment/>
    </xf>
    <xf numFmtId="0" fontId="48" fillId="0" borderId="10" xfId="0" applyFont="1" applyBorder="1" applyAlignment="1">
      <alignment/>
    </xf>
    <xf numFmtId="0" fontId="48" fillId="0" borderId="15" xfId="0" applyFont="1" applyBorder="1" applyAlignment="1">
      <alignment/>
    </xf>
    <xf numFmtId="0" fontId="48" fillId="0" borderId="10" xfId="0" applyFont="1" applyBorder="1" applyAlignment="1">
      <alignment vertical="top" wrapText="1"/>
    </xf>
    <xf numFmtId="0" fontId="99" fillId="0" borderId="24" xfId="0" applyFont="1" applyBorder="1" applyAlignment="1">
      <alignment horizontal="left" vertical="top" wrapText="1" readingOrder="1"/>
    </xf>
    <xf numFmtId="0" fontId="20" fillId="34" borderId="68" xfId="0" applyFont="1" applyFill="1" applyBorder="1" applyAlignment="1">
      <alignment horizontal="center" vertical="center" wrapText="1"/>
    </xf>
    <xf numFmtId="0" fontId="13" fillId="0" borderId="69" xfId="0" applyFont="1" applyBorder="1" applyAlignment="1">
      <alignment vertical="top"/>
    </xf>
    <xf numFmtId="0" fontId="13" fillId="0" borderId="70" xfId="0" applyFont="1" applyBorder="1" applyAlignment="1">
      <alignment vertical="top" wrapText="1"/>
    </xf>
    <xf numFmtId="0" fontId="51" fillId="0" borderId="48" xfId="0" applyFont="1" applyBorder="1" applyAlignment="1">
      <alignment vertical="top" wrapText="1"/>
    </xf>
    <xf numFmtId="0" fontId="51" fillId="0" borderId="13" xfId="0" applyFont="1" applyBorder="1" applyAlignment="1">
      <alignment vertical="top" wrapText="1"/>
    </xf>
    <xf numFmtId="0" fontId="51" fillId="0" borderId="35" xfId="0" applyFont="1" applyBorder="1" applyAlignment="1">
      <alignment vertical="top" wrapText="1"/>
    </xf>
    <xf numFmtId="0" fontId="13" fillId="0" borderId="71" xfId="0" applyFont="1" applyBorder="1" applyAlignment="1">
      <alignment vertical="top"/>
    </xf>
    <xf numFmtId="0" fontId="13" fillId="0" borderId="19" xfId="0" applyFont="1" applyBorder="1" applyAlignment="1">
      <alignment vertical="top"/>
    </xf>
    <xf numFmtId="0" fontId="13" fillId="0" borderId="24" xfId="0" applyFont="1" applyBorder="1" applyAlignment="1">
      <alignment vertical="top"/>
    </xf>
    <xf numFmtId="0" fontId="51" fillId="0" borderId="28" xfId="0" applyFont="1" applyBorder="1" applyAlignment="1">
      <alignment vertical="top" wrapText="1"/>
    </xf>
    <xf numFmtId="0" fontId="13" fillId="0" borderId="48" xfId="0" applyFont="1" applyBorder="1" applyAlignment="1">
      <alignment vertical="top"/>
    </xf>
    <xf numFmtId="9" fontId="27" fillId="0" borderId="21" xfId="0" applyNumberFormat="1" applyFont="1" applyBorder="1" applyAlignment="1">
      <alignment horizontal="centerContinuous" vertical="center" wrapText="1"/>
    </xf>
    <xf numFmtId="0" fontId="5" fillId="35" borderId="56" xfId="0" applyFont="1" applyFill="1" applyBorder="1" applyAlignment="1">
      <alignment horizontal="centerContinuous" vertical="center" wrapText="1"/>
    </xf>
    <xf numFmtId="0" fontId="13" fillId="0" borderId="54" xfId="0" applyFont="1" applyBorder="1" applyAlignment="1">
      <alignment vertical="top" wrapText="1"/>
    </xf>
    <xf numFmtId="0" fontId="13" fillId="34" borderId="37" xfId="0" applyFont="1" applyFill="1" applyBorder="1" applyAlignment="1">
      <alignment vertical="top" wrapText="1"/>
    </xf>
    <xf numFmtId="0" fontId="13" fillId="34" borderId="38" xfId="0" applyFont="1" applyFill="1" applyBorder="1" applyAlignment="1">
      <alignment vertical="top" wrapText="1"/>
    </xf>
    <xf numFmtId="9" fontId="20" fillId="0" borderId="72" xfId="0" applyNumberFormat="1" applyFont="1" applyBorder="1" applyAlignment="1">
      <alignment horizontal="center" vertical="top" wrapText="1"/>
    </xf>
    <xf numFmtId="9" fontId="20" fillId="34" borderId="73" xfId="0" applyNumberFormat="1" applyFont="1" applyFill="1" applyBorder="1" applyAlignment="1">
      <alignment horizontal="center" vertical="top" wrapText="1"/>
    </xf>
    <xf numFmtId="9" fontId="20" fillId="34" borderId="74" xfId="0" applyNumberFormat="1" applyFont="1" applyFill="1" applyBorder="1" applyAlignment="1">
      <alignment horizontal="center" vertical="top" wrapText="1"/>
    </xf>
    <xf numFmtId="0" fontId="5" fillId="35" borderId="75" xfId="0" applyFont="1" applyFill="1" applyBorder="1" applyAlignment="1">
      <alignment horizontal="center" vertical="center" wrapText="1"/>
    </xf>
    <xf numFmtId="9" fontId="20" fillId="34" borderId="27" xfId="0" applyNumberFormat="1" applyFont="1" applyFill="1" applyBorder="1" applyAlignment="1">
      <alignment horizontal="center" vertical="top" wrapText="1"/>
    </xf>
    <xf numFmtId="9" fontId="20" fillId="34" borderId="54" xfId="0" applyNumberFormat="1" applyFont="1" applyFill="1" applyBorder="1" applyAlignment="1">
      <alignment horizontal="center" vertical="top" wrapText="1"/>
    </xf>
    <xf numFmtId="0" fontId="53" fillId="0" borderId="76" xfId="0" applyFont="1" applyBorder="1" applyAlignment="1" applyProtection="1">
      <alignment horizontal="center" vertical="center" wrapText="1"/>
      <protection locked="0"/>
    </xf>
    <xf numFmtId="2" fontId="12" fillId="0" borderId="28" xfId="0" applyNumberFormat="1" applyFont="1" applyBorder="1" applyAlignment="1">
      <alignment vertical="center" wrapText="1"/>
    </xf>
    <xf numFmtId="2" fontId="12" fillId="0" borderId="42" xfId="0" applyNumberFormat="1" applyFont="1" applyBorder="1" applyAlignment="1">
      <alignment vertical="center" wrapText="1"/>
    </xf>
    <xf numFmtId="0" fontId="54" fillId="0" borderId="0" xfId="0" applyFont="1" applyAlignment="1" applyProtection="1">
      <alignment horizontal="right" vertical="center" wrapText="1"/>
      <protection/>
    </xf>
    <xf numFmtId="0" fontId="54" fillId="38" borderId="77" xfId="0" applyFont="1" applyFill="1" applyBorder="1" applyAlignment="1" applyProtection="1">
      <alignment horizontal="centerContinuous" vertical="center"/>
      <protection/>
    </xf>
    <xf numFmtId="0" fontId="54" fillId="38" borderId="43" xfId="0" applyFont="1" applyFill="1" applyBorder="1" applyAlignment="1" applyProtection="1">
      <alignment horizontal="centerContinuous" vertical="center"/>
      <protection/>
    </xf>
    <xf numFmtId="174" fontId="54" fillId="39" borderId="27" xfId="0" applyNumberFormat="1" applyFont="1" applyFill="1" applyBorder="1" applyAlignment="1" applyProtection="1">
      <alignment horizontal="center" vertical="center" wrapText="1"/>
      <protection/>
    </xf>
    <xf numFmtId="0" fontId="54" fillId="0" borderId="78" xfId="0" applyFont="1" applyBorder="1" applyAlignment="1" applyProtection="1">
      <alignment horizontal="centerContinuous" vertical="center" wrapText="1"/>
      <protection/>
    </xf>
    <xf numFmtId="0" fontId="54" fillId="0" borderId="0" xfId="0" applyFont="1" applyAlignment="1" applyProtection="1">
      <alignment horizontal="left" vertical="center" wrapText="1"/>
      <protection/>
    </xf>
    <xf numFmtId="0" fontId="54" fillId="0" borderId="0" xfId="0" applyFont="1" applyAlignment="1" applyProtection="1">
      <alignment horizontal="right" vertical="center"/>
      <protection/>
    </xf>
    <xf numFmtId="0" fontId="54" fillId="0" borderId="0" xfId="0" applyFont="1" applyAlignment="1" applyProtection="1">
      <alignment horizontal="centerContinuous" vertical="center" wrapText="1"/>
      <protection/>
    </xf>
    <xf numFmtId="0" fontId="54" fillId="39" borderId="77" xfId="0" applyFont="1" applyFill="1" applyBorder="1" applyAlignment="1" applyProtection="1">
      <alignment horizontal="centerContinuous" vertical="center"/>
      <protection/>
    </xf>
    <xf numFmtId="0" fontId="54" fillId="39" borderId="43" xfId="0" applyFont="1" applyFill="1" applyBorder="1" applyAlignment="1" applyProtection="1">
      <alignment horizontal="centerContinuous" vertical="center"/>
      <protection/>
    </xf>
    <xf numFmtId="0" fontId="54" fillId="40" borderId="78" xfId="0" applyFont="1" applyFill="1" applyBorder="1" applyAlignment="1" applyProtection="1">
      <alignment horizontal="centerContinuous" vertical="center"/>
      <protection/>
    </xf>
    <xf numFmtId="0" fontId="56" fillId="0" borderId="0" xfId="0" applyFont="1" applyAlignment="1" applyProtection="1">
      <alignment horizontal="centerContinuous" vertical="center"/>
      <protection/>
    </xf>
    <xf numFmtId="174" fontId="56" fillId="34" borderId="39" xfId="0" applyNumberFormat="1" applyFont="1" applyFill="1" applyBorder="1" applyAlignment="1" applyProtection="1">
      <alignment horizontal="centerContinuous" vertical="center"/>
      <protection/>
    </xf>
    <xf numFmtId="0" fontId="57" fillId="0" borderId="0" xfId="0" applyFont="1" applyAlignment="1" applyProtection="1">
      <alignment horizontal="centerContinuous"/>
      <protection/>
    </xf>
    <xf numFmtId="9" fontId="24" fillId="0" borderId="23" xfId="0" applyNumberFormat="1" applyFont="1" applyBorder="1" applyAlignment="1" applyProtection="1">
      <alignment horizontal="left" vertical="center"/>
      <protection/>
    </xf>
    <xf numFmtId="0" fontId="23" fillId="0" borderId="20" xfId="0" applyFont="1" applyBorder="1" applyAlignment="1" applyProtection="1">
      <alignment horizontal="left" vertical="center"/>
      <protection/>
    </xf>
    <xf numFmtId="0" fontId="39" fillId="0" borderId="0" xfId="0" applyFont="1" applyAlignment="1">
      <alignment horizontal="centerContinuous" vertical="center" wrapText="1"/>
    </xf>
    <xf numFmtId="0" fontId="24" fillId="0" borderId="63" xfId="0" applyFont="1" applyBorder="1" applyAlignment="1" applyProtection="1">
      <alignment horizontal="center" vertical="center" wrapText="1"/>
      <protection/>
    </xf>
    <xf numFmtId="9" fontId="23" fillId="0" borderId="63" xfId="0" applyNumberFormat="1" applyFont="1" applyBorder="1" applyAlignment="1" applyProtection="1">
      <alignment horizontal="center" vertical="center" wrapText="1"/>
      <protection/>
    </xf>
    <xf numFmtId="0" fontId="44" fillId="0" borderId="13" xfId="0" applyFont="1" applyBorder="1" applyAlignment="1" applyProtection="1">
      <alignment vertical="top" wrapText="1"/>
      <protection/>
    </xf>
    <xf numFmtId="0" fontId="44" fillId="0" borderId="10" xfId="0" applyFont="1" applyBorder="1" applyAlignment="1" applyProtection="1">
      <alignment vertical="top" wrapText="1"/>
      <protection/>
    </xf>
    <xf numFmtId="0" fontId="44" fillId="0" borderId="35" xfId="0" applyFont="1" applyBorder="1" applyAlignment="1" applyProtection="1">
      <alignment vertical="top" wrapText="1"/>
      <protection/>
    </xf>
    <xf numFmtId="0" fontId="44" fillId="0" borderId="15" xfId="0" applyFont="1" applyBorder="1" applyAlignment="1" applyProtection="1">
      <alignment vertical="top" wrapText="1"/>
      <protection/>
    </xf>
    <xf numFmtId="0" fontId="44" fillId="0" borderId="46" xfId="0" applyFont="1" applyBorder="1" applyAlignment="1" applyProtection="1">
      <alignment vertical="top" wrapText="1"/>
      <protection locked="0"/>
    </xf>
    <xf numFmtId="0" fontId="44" fillId="0" borderId="18" xfId="0" applyFont="1" applyBorder="1" applyAlignment="1" applyProtection="1">
      <alignment vertical="top" wrapText="1"/>
      <protection locked="0"/>
    </xf>
    <xf numFmtId="0" fontId="44" fillId="0" borderId="27" xfId="0" applyFont="1" applyBorder="1" applyAlignment="1" applyProtection="1">
      <alignment vertical="top" wrapText="1"/>
      <protection locked="0"/>
    </xf>
    <xf numFmtId="0" fontId="44" fillId="0" borderId="31" xfId="0" applyFont="1" applyBorder="1" applyAlignment="1" applyProtection="1">
      <alignment vertical="top" wrapText="1"/>
      <protection locked="0"/>
    </xf>
    <xf numFmtId="0" fontId="44" fillId="0" borderId="31" xfId="0" applyFont="1" applyBorder="1" applyAlignment="1" applyProtection="1">
      <alignment horizontal="left" vertical="top" wrapText="1"/>
      <protection locked="0"/>
    </xf>
    <xf numFmtId="0" fontId="44" fillId="0" borderId="28" xfId="0" applyFont="1" applyBorder="1" applyAlignment="1" applyProtection="1">
      <alignment vertical="top" wrapText="1"/>
      <protection locked="0"/>
    </xf>
    <xf numFmtId="0" fontId="44" fillId="0" borderId="15" xfId="0" applyFont="1" applyBorder="1" applyAlignment="1" applyProtection="1">
      <alignment horizontal="left" vertical="top" wrapText="1"/>
      <protection locked="0"/>
    </xf>
    <xf numFmtId="0" fontId="44" fillId="0" borderId="34" xfId="0" applyFont="1" applyBorder="1" applyAlignment="1" applyProtection="1">
      <alignment vertical="top" wrapText="1"/>
      <protection locked="0"/>
    </xf>
    <xf numFmtId="0" fontId="44" fillId="0" borderId="34" xfId="0" applyFont="1" applyBorder="1" applyAlignment="1" applyProtection="1">
      <alignment horizontal="left" vertical="top" wrapText="1"/>
      <protection locked="0"/>
    </xf>
    <xf numFmtId="0" fontId="44" fillId="0" borderId="67" xfId="0" applyFont="1" applyBorder="1" applyAlignment="1" applyProtection="1">
      <alignment vertical="top" wrapText="1" readingOrder="1"/>
      <protection locked="0"/>
    </xf>
    <xf numFmtId="0" fontId="44" fillId="0" borderId="47" xfId="0" applyFont="1" applyBorder="1" applyAlignment="1" applyProtection="1">
      <alignment vertical="top" wrapText="1" readingOrder="1"/>
      <protection locked="0"/>
    </xf>
    <xf numFmtId="0" fontId="44" fillId="0" borderId="31" xfId="0" applyFont="1" applyBorder="1" applyAlignment="1" applyProtection="1">
      <alignment vertical="top" wrapText="1" readingOrder="1"/>
      <protection locked="0"/>
    </xf>
    <xf numFmtId="0" fontId="44" fillId="0" borderId="43" xfId="0" applyFont="1" applyBorder="1" applyAlignment="1" applyProtection="1">
      <alignment vertical="top" wrapText="1" readingOrder="1"/>
      <protection locked="0"/>
    </xf>
    <xf numFmtId="0" fontId="54" fillId="40" borderId="77" xfId="0" applyFont="1" applyFill="1" applyBorder="1" applyAlignment="1" applyProtection="1">
      <alignment horizontal="centerContinuous" vertical="center" wrapText="1"/>
      <protection/>
    </xf>
    <xf numFmtId="0" fontId="55" fillId="0" borderId="0" xfId="0" applyFont="1" applyAlignment="1" applyProtection="1">
      <alignment horizontal="center" vertical="center" wrapText="1"/>
      <protection locked="0"/>
    </xf>
    <xf numFmtId="0" fontId="23" fillId="0" borderId="0" xfId="0" applyFont="1" applyAlignment="1" applyProtection="1">
      <alignment horizontal="center" wrapText="1"/>
      <protection locked="0"/>
    </xf>
    <xf numFmtId="0" fontId="23" fillId="0" borderId="0" xfId="0" applyFont="1" applyAlignment="1" applyProtection="1">
      <alignment horizontal="center" vertical="center" wrapText="1"/>
      <protection locked="0"/>
    </xf>
    <xf numFmtId="0" fontId="59" fillId="0" borderId="0" xfId="0" applyFont="1" applyBorder="1" applyAlignment="1" applyProtection="1">
      <alignment/>
      <protection locked="0"/>
    </xf>
    <xf numFmtId="0" fontId="59" fillId="0" borderId="0" xfId="0" applyFont="1" applyAlignment="1" applyProtection="1">
      <alignment/>
      <protection locked="0"/>
    </xf>
    <xf numFmtId="0" fontId="54" fillId="0" borderId="77" xfId="0" applyFont="1" applyBorder="1" applyAlignment="1" applyProtection="1">
      <alignment horizontal="centerContinuous" vertical="center" wrapText="1"/>
      <protection/>
    </xf>
    <xf numFmtId="0" fontId="54" fillId="0" borderId="43" xfId="0" applyFont="1" applyBorder="1" applyAlignment="1" applyProtection="1">
      <alignment horizontal="centerContinuous" vertical="center" wrapText="1"/>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54" fillId="40" borderId="43" xfId="0" applyFont="1" applyFill="1" applyBorder="1" applyAlignment="1" applyProtection="1">
      <alignment horizontal="centerContinuous" vertical="center" wrapText="1"/>
      <protection/>
    </xf>
    <xf numFmtId="0" fontId="23" fillId="0" borderId="29" xfId="0" applyFont="1" applyBorder="1" applyAlignment="1" applyProtection="1">
      <alignment horizontal="center" vertical="center" wrapText="1"/>
      <protection/>
    </xf>
    <xf numFmtId="0" fontId="23" fillId="0" borderId="0" xfId="0" applyFont="1" applyAlignment="1" applyProtection="1">
      <alignment horizontal="center" wrapText="1"/>
      <protection/>
    </xf>
    <xf numFmtId="0" fontId="58" fillId="0" borderId="0" xfId="0" applyFont="1" applyAlignment="1" applyProtection="1">
      <alignment horizontal="left"/>
      <protection/>
    </xf>
    <xf numFmtId="0" fontId="100" fillId="0" borderId="0" xfId="0" applyFont="1" applyAlignment="1" applyProtection="1">
      <alignment horizontal="left"/>
      <protection/>
    </xf>
    <xf numFmtId="0" fontId="59" fillId="0" borderId="0" xfId="0" applyFont="1" applyBorder="1" applyAlignment="1" applyProtection="1">
      <alignment/>
      <protection/>
    </xf>
    <xf numFmtId="0" fontId="59" fillId="0" borderId="0" xfId="0" applyFont="1" applyAlignment="1" applyProtection="1">
      <alignment/>
      <protection/>
    </xf>
    <xf numFmtId="0" fontId="9" fillId="0" borderId="0" xfId="0" applyFont="1" applyBorder="1" applyAlignment="1" applyProtection="1">
      <alignment/>
      <protection/>
    </xf>
    <xf numFmtId="0" fontId="24" fillId="0" borderId="53" xfId="0" applyFont="1" applyBorder="1" applyAlignment="1" applyProtection="1">
      <alignment horizontal="centerContinuous" wrapText="1"/>
      <protection/>
    </xf>
    <xf numFmtId="0" fontId="24" fillId="0" borderId="46" xfId="0" applyFont="1" applyBorder="1" applyAlignment="1" applyProtection="1">
      <alignment horizontal="centerContinuous" wrapText="1"/>
      <protection/>
    </xf>
    <xf numFmtId="0" fontId="24" fillId="0" borderId="68" xfId="0" applyFont="1" applyBorder="1" applyAlignment="1" applyProtection="1">
      <alignment horizontal="center" wrapText="1"/>
      <protection/>
    </xf>
    <xf numFmtId="0" fontId="23" fillId="0" borderId="53" xfId="0" applyFont="1" applyBorder="1" applyAlignment="1" applyProtection="1">
      <alignment horizontal="center" wrapText="1"/>
      <protection/>
    </xf>
    <xf numFmtId="0" fontId="23" fillId="0" borderId="46" xfId="0" applyFont="1" applyBorder="1" applyAlignment="1" applyProtection="1">
      <alignment horizontal="center" wrapText="1"/>
      <protection/>
    </xf>
    <xf numFmtId="0" fontId="23" fillId="0" borderId="68" xfId="0" applyFont="1" applyBorder="1" applyAlignment="1" applyProtection="1">
      <alignment horizontal="center" wrapText="1"/>
      <protection/>
    </xf>
    <xf numFmtId="0" fontId="23" fillId="0" borderId="29" xfId="0" applyFont="1" applyBorder="1" applyAlignment="1" applyProtection="1">
      <alignment horizontal="center" wrapText="1"/>
      <protection/>
    </xf>
    <xf numFmtId="0" fontId="23" fillId="0" borderId="13" xfId="0" applyFont="1" applyBorder="1" applyAlignment="1" applyProtection="1">
      <alignment horizontal="center" wrapText="1"/>
      <protection/>
    </xf>
    <xf numFmtId="0" fontId="23" fillId="0" borderId="37" xfId="0" applyFont="1" applyBorder="1" applyAlignment="1" applyProtection="1">
      <alignment horizontal="center" wrapText="1"/>
      <protection/>
    </xf>
    <xf numFmtId="0" fontId="23" fillId="0" borderId="57" xfId="0" applyFont="1" applyBorder="1" applyAlignment="1" applyProtection="1">
      <alignment horizontal="center" wrapText="1"/>
      <protection/>
    </xf>
    <xf numFmtId="0" fontId="23" fillId="0" borderId="35" xfId="0" applyFont="1" applyBorder="1" applyAlignment="1" applyProtection="1">
      <alignment horizontal="center" wrapText="1"/>
      <protection/>
    </xf>
    <xf numFmtId="0" fontId="23" fillId="0" borderId="38" xfId="0" applyFont="1" applyBorder="1" applyAlignment="1" applyProtection="1">
      <alignment horizontal="center" wrapText="1"/>
      <protection/>
    </xf>
    <xf numFmtId="9" fontId="20" fillId="34" borderId="18" xfId="0" applyNumberFormat="1" applyFont="1" applyFill="1" applyBorder="1" applyAlignment="1">
      <alignment horizontal="center" vertical="top" wrapText="1"/>
    </xf>
    <xf numFmtId="174" fontId="18" fillId="33" borderId="23" xfId="0" applyNumberFormat="1" applyFont="1" applyFill="1" applyBorder="1" applyAlignment="1">
      <alignment horizontal="centerContinuous" vertical="center" wrapText="1"/>
    </xf>
    <xf numFmtId="0" fontId="15" fillId="33" borderId="23" xfId="0" applyFont="1" applyFill="1" applyBorder="1" applyAlignment="1">
      <alignment horizontal="centerContinuous" vertical="center" wrapText="1"/>
    </xf>
    <xf numFmtId="0" fontId="19" fillId="33" borderId="58" xfId="0" applyFont="1" applyFill="1" applyBorder="1" applyAlignment="1">
      <alignment horizontal="centerContinuous" vertical="center" wrapText="1"/>
    </xf>
    <xf numFmtId="0" fontId="15" fillId="33" borderId="59" xfId="0" applyFont="1" applyFill="1" applyBorder="1" applyAlignment="1">
      <alignment horizontal="centerContinuous" vertical="center" wrapText="1"/>
    </xf>
    <xf numFmtId="0" fontId="19" fillId="33" borderId="20" xfId="0" applyFont="1" applyFill="1" applyBorder="1" applyAlignment="1">
      <alignment horizontal="centerContinuous" vertical="center" wrapText="1"/>
    </xf>
    <xf numFmtId="9" fontId="20" fillId="34" borderId="22" xfId="0" applyNumberFormat="1" applyFont="1" applyFill="1" applyBorder="1" applyAlignment="1">
      <alignment horizontal="center" vertical="top" wrapText="1"/>
    </xf>
    <xf numFmtId="0" fontId="13" fillId="0" borderId="70" xfId="0" applyFont="1" applyBorder="1" applyAlignment="1">
      <alignment vertical="top"/>
    </xf>
    <xf numFmtId="0" fontId="13" fillId="0" borderId="27" xfId="0" applyFont="1" applyBorder="1" applyAlignment="1">
      <alignment vertical="top" wrapText="1"/>
    </xf>
    <xf numFmtId="9" fontId="20" fillId="34" borderId="27" xfId="0" applyNumberFormat="1" applyFont="1" applyFill="1" applyBorder="1" applyAlignment="1">
      <alignment horizontal="center" vertical="top" wrapText="1"/>
    </xf>
    <xf numFmtId="9" fontId="20" fillId="34" borderId="54" xfId="0" applyNumberFormat="1" applyFont="1" applyFill="1" applyBorder="1" applyAlignment="1">
      <alignment horizontal="center" vertical="top" wrapText="1"/>
    </xf>
    <xf numFmtId="0" fontId="13" fillId="34" borderId="70" xfId="0" applyFont="1" applyFill="1" applyBorder="1" applyAlignment="1">
      <alignment vertical="top" wrapText="1"/>
    </xf>
    <xf numFmtId="0" fontId="13" fillId="34" borderId="27" xfId="0" applyFont="1" applyFill="1" applyBorder="1" applyAlignment="1">
      <alignment vertical="top" wrapText="1"/>
    </xf>
    <xf numFmtId="0" fontId="13" fillId="0" borderId="79" xfId="0" applyFont="1" applyBorder="1" applyAlignment="1">
      <alignment vertical="top"/>
    </xf>
    <xf numFmtId="0" fontId="13" fillId="0" borderId="44" xfId="0" applyFont="1" applyBorder="1" applyAlignment="1">
      <alignment vertical="top" wrapText="1"/>
    </xf>
    <xf numFmtId="9" fontId="20" fillId="34" borderId="44" xfId="0" applyNumberFormat="1" applyFont="1" applyFill="1" applyBorder="1" applyAlignment="1">
      <alignment horizontal="center" vertical="top" wrapText="1"/>
    </xf>
    <xf numFmtId="9" fontId="20" fillId="34" borderId="55" xfId="0" applyNumberFormat="1" applyFont="1" applyFill="1" applyBorder="1" applyAlignment="1">
      <alignment horizontal="center" vertical="top" wrapText="1"/>
    </xf>
    <xf numFmtId="0" fontId="13" fillId="34" borderId="79" xfId="0" applyFont="1" applyFill="1" applyBorder="1" applyAlignment="1">
      <alignment vertical="top"/>
    </xf>
    <xf numFmtId="0" fontId="13" fillId="34" borderId="44" xfId="0" applyFont="1" applyFill="1" applyBorder="1" applyAlignment="1">
      <alignment vertical="top" wrapText="1"/>
    </xf>
    <xf numFmtId="0" fontId="13" fillId="0" borderId="79" xfId="0" applyFont="1" applyBorder="1" applyAlignment="1">
      <alignment vertical="top" wrapText="1"/>
    </xf>
    <xf numFmtId="0" fontId="13" fillId="34" borderId="79" xfId="0" applyFont="1" applyFill="1" applyBorder="1" applyAlignment="1">
      <alignment vertical="top" wrapText="1"/>
    </xf>
    <xf numFmtId="0" fontId="13" fillId="0" borderId="26" xfId="0" applyFont="1" applyBorder="1" applyAlignment="1">
      <alignment vertical="top"/>
    </xf>
    <xf numFmtId="0" fontId="51" fillId="0" borderId="18" xfId="0" applyFont="1" applyBorder="1" applyAlignment="1">
      <alignment vertical="top" wrapText="1"/>
    </xf>
    <xf numFmtId="0" fontId="13" fillId="0" borderId="70" xfId="0" applyFont="1" applyBorder="1" applyAlignment="1">
      <alignment vertical="top"/>
    </xf>
    <xf numFmtId="0" fontId="13" fillId="0" borderId="79" xfId="0" applyFont="1" applyBorder="1" applyAlignment="1">
      <alignment vertical="top"/>
    </xf>
    <xf numFmtId="0" fontId="51" fillId="0" borderId="44" xfId="0" applyFont="1" applyBorder="1" applyAlignment="1">
      <alignment vertical="top" wrapText="1"/>
    </xf>
    <xf numFmtId="9" fontId="20" fillId="34" borderId="44" xfId="0" applyNumberFormat="1" applyFont="1" applyFill="1" applyBorder="1" applyAlignment="1">
      <alignment horizontal="center" vertical="top" wrapText="1"/>
    </xf>
    <xf numFmtId="0" fontId="13" fillId="0" borderId="26" xfId="0" applyFont="1" applyBorder="1" applyAlignment="1">
      <alignment vertical="top" wrapText="1"/>
    </xf>
    <xf numFmtId="0" fontId="13" fillId="0" borderId="18" xfId="0" applyFont="1" applyBorder="1" applyAlignment="1">
      <alignment vertical="top" wrapText="1"/>
    </xf>
    <xf numFmtId="17" fontId="6" fillId="0" borderId="0" xfId="0" applyNumberFormat="1" applyFont="1" applyAlignment="1" applyProtection="1">
      <alignment horizontal="right"/>
      <protection locked="0"/>
    </xf>
    <xf numFmtId="9" fontId="20" fillId="34" borderId="17" xfId="0" applyNumberFormat="1" applyFont="1" applyFill="1" applyBorder="1" applyAlignment="1">
      <alignment horizontal="center" vertical="top" wrapText="1"/>
    </xf>
    <xf numFmtId="9" fontId="20" fillId="34" borderId="78" xfId="0" applyNumberFormat="1" applyFont="1" applyFill="1" applyBorder="1" applyAlignment="1">
      <alignment horizontal="center" vertical="top" wrapText="1"/>
    </xf>
    <xf numFmtId="9" fontId="20" fillId="34" borderId="78" xfId="0" applyNumberFormat="1" applyFont="1" applyFill="1" applyBorder="1" applyAlignment="1">
      <alignment horizontal="center" vertical="top" wrapText="1"/>
    </xf>
    <xf numFmtId="9" fontId="20" fillId="34" borderId="80" xfId="0" applyNumberFormat="1" applyFont="1" applyFill="1" applyBorder="1" applyAlignment="1">
      <alignment horizontal="center" vertical="top" wrapText="1"/>
    </xf>
    <xf numFmtId="0" fontId="15" fillId="33" borderId="28" xfId="0" applyFont="1" applyFill="1" applyBorder="1" applyAlignment="1">
      <alignment horizontal="center" wrapText="1"/>
    </xf>
    <xf numFmtId="0" fontId="15" fillId="33" borderId="10" xfId="0" applyFont="1" applyFill="1" applyBorder="1" applyAlignment="1">
      <alignment horizontal="center" wrapText="1"/>
    </xf>
    <xf numFmtId="0" fontId="15" fillId="33" borderId="28"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49" xfId="0" applyFont="1" applyFill="1" applyBorder="1" applyAlignment="1">
      <alignment horizontal="center" wrapText="1"/>
    </xf>
    <xf numFmtId="0" fontId="15" fillId="33" borderId="29" xfId="0" applyFont="1" applyFill="1" applyBorder="1" applyAlignment="1">
      <alignment horizontal="center" wrapText="1"/>
    </xf>
    <xf numFmtId="0" fontId="15" fillId="33" borderId="48"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71" xfId="0" applyFont="1" applyFill="1" applyBorder="1" applyAlignment="1">
      <alignment horizontal="center" wrapText="1"/>
    </xf>
    <xf numFmtId="0" fontId="15" fillId="33" borderId="19" xfId="0" applyFont="1" applyFill="1" applyBorder="1" applyAlignment="1">
      <alignment horizontal="center" wrapText="1"/>
    </xf>
    <xf numFmtId="0" fontId="15" fillId="33" borderId="28"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15" fillId="33" borderId="15" xfId="0" applyFont="1" applyFill="1" applyBorder="1" applyAlignment="1">
      <alignment horizontal="center" vertical="top" wrapText="1"/>
    </xf>
    <xf numFmtId="0" fontId="15" fillId="33" borderId="71" xfId="0" applyFont="1" applyFill="1" applyBorder="1" applyAlignment="1">
      <alignment horizontal="center" vertical="top" wrapText="1"/>
    </xf>
    <xf numFmtId="0" fontId="15" fillId="33" borderId="19" xfId="0" applyFont="1" applyFill="1" applyBorder="1" applyAlignment="1">
      <alignment horizontal="center" vertical="top" wrapText="1"/>
    </xf>
    <xf numFmtId="0" fontId="15" fillId="33" borderId="28"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71" xfId="0" applyFont="1" applyFill="1" applyBorder="1" applyAlignment="1" applyProtection="1">
      <alignment horizontal="center" wrapText="1"/>
      <protection/>
    </xf>
    <xf numFmtId="0" fontId="15" fillId="33" borderId="19" xfId="0" applyFont="1" applyFill="1" applyBorder="1" applyAlignment="1" applyProtection="1">
      <alignment horizontal="center" wrapText="1"/>
      <protection/>
    </xf>
    <xf numFmtId="0" fontId="29" fillId="0" borderId="65" xfId="0" applyFont="1" applyBorder="1" applyAlignment="1">
      <alignment vertical="center"/>
    </xf>
    <xf numFmtId="0" fontId="15" fillId="33" borderId="28" xfId="0" applyFont="1" applyFill="1" applyBorder="1" applyAlignment="1" applyProtection="1">
      <alignment horizontal="center" wrapText="1"/>
      <protection/>
    </xf>
    <xf numFmtId="0" fontId="15" fillId="33" borderId="10" xfId="0" applyFont="1" applyFill="1" applyBorder="1" applyAlignment="1" applyProtection="1">
      <alignment horizont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2">
    <dxf>
      <font>
        <b/>
        <i val="0"/>
        <strike val="0"/>
        <color indexed="10"/>
      </font>
    </dxf>
    <dxf>
      <font>
        <color indexed="12"/>
      </font>
    </dxf>
    <dxf>
      <font>
        <color indexed="12"/>
      </font>
    </dxf>
    <dxf>
      <font>
        <color indexed="10"/>
      </font>
    </dxf>
    <dxf>
      <font>
        <color indexed="12"/>
      </font>
      <fill>
        <patternFill>
          <bgColor indexed="9"/>
        </patternFill>
      </fill>
    </dxf>
    <dxf>
      <font>
        <color indexed="10"/>
      </font>
      <fill>
        <patternFill>
          <bgColor indexed="9"/>
        </patternFill>
      </fill>
    </dxf>
    <dxf>
      <font>
        <color indexed="12"/>
      </font>
      <fill>
        <patternFill>
          <bgColor indexed="9"/>
        </patternFill>
      </fill>
    </dxf>
    <dxf>
      <font>
        <color indexed="10"/>
      </font>
      <fill>
        <patternFill>
          <bgColor indexed="9"/>
        </patternFill>
      </fill>
    </dxf>
    <dxf>
      <font>
        <color indexed="12"/>
      </font>
    </dxf>
    <dxf>
      <font>
        <color indexed="10"/>
      </font>
    </dxf>
    <dxf>
      <font>
        <color indexed="12"/>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color indexed="10"/>
      </font>
    </dxf>
    <dxf>
      <font>
        <color indexed="12"/>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color indexed="10"/>
      </font>
    </dxf>
    <dxf>
      <font>
        <color indexed="12"/>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b/>
        <i val="0"/>
        <strike val="0"/>
        <color indexed="10"/>
      </font>
    </dxf>
    <dxf>
      <font>
        <color indexed="12"/>
      </font>
    </dxf>
    <dxf>
      <font>
        <color indexed="12"/>
      </font>
    </dxf>
    <dxf>
      <font>
        <b/>
        <i val="0"/>
        <strike val="0"/>
        <color indexed="10"/>
      </font>
    </dxf>
    <dxf>
      <font>
        <color indexed="12"/>
      </font>
    </dxf>
    <dxf>
      <font>
        <color indexed="12"/>
      </font>
    </dxf>
    <dxf>
      <font>
        <color indexed="12"/>
      </font>
    </dxf>
    <dxf>
      <font>
        <color indexed="12"/>
      </font>
    </dxf>
    <dxf>
      <font>
        <b/>
        <i val="0"/>
        <strike val="0"/>
        <color indexed="10"/>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b/>
        <i val="0"/>
        <strike val="0"/>
        <color indexed="10"/>
      </font>
    </dxf>
    <dxf>
      <font>
        <b/>
        <i val="0"/>
        <strike val="0"/>
        <color indexed="10"/>
      </font>
    </dxf>
    <dxf>
      <font>
        <color indexed="12"/>
      </font>
    </dxf>
    <dxf>
      <font>
        <color indexed="12"/>
      </font>
    </dxf>
    <dxf>
      <font>
        <color rgb="FF0000D4"/>
      </font>
      <border/>
    </dxf>
    <dxf>
      <font>
        <b/>
        <i val="0"/>
        <strike val="0"/>
        <color rgb="FFDD0806"/>
      </font>
      <border/>
    </dxf>
    <dxf>
      <font>
        <color rgb="FFDD0806"/>
      </font>
      <border/>
    </dxf>
    <dxf>
      <font>
        <color rgb="FFFF0000"/>
      </font>
      <border/>
    </dxf>
    <dxf>
      <font>
        <color rgb="FFDD0806"/>
      </font>
      <fill>
        <patternFill>
          <bgColor rgb="FFFFFFFF"/>
        </patternFill>
      </fill>
      <border/>
    </dxf>
    <dxf>
      <font>
        <color rgb="FF0000D4"/>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495300</xdr:rowOff>
    </xdr:from>
    <xdr:to>
      <xdr:col>0</xdr:col>
      <xdr:colOff>1352550</xdr:colOff>
      <xdr:row>1</xdr:row>
      <xdr:rowOff>314325</xdr:rowOff>
    </xdr:to>
    <xdr:pic>
      <xdr:nvPicPr>
        <xdr:cNvPr id="1" name="Image 1"/>
        <xdr:cNvPicPr preferRelativeResize="1">
          <a:picLocks noChangeAspect="1"/>
        </xdr:cNvPicPr>
      </xdr:nvPicPr>
      <xdr:blipFill>
        <a:blip r:embed="rId1"/>
        <a:stretch>
          <a:fillRect/>
        </a:stretch>
      </xdr:blipFill>
      <xdr:spPr>
        <a:xfrm>
          <a:off x="285750" y="495300"/>
          <a:ext cx="10668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38100</xdr:rowOff>
    </xdr:from>
    <xdr:to>
      <xdr:col>1</xdr:col>
      <xdr:colOff>647700</xdr:colOff>
      <xdr:row>3</xdr:row>
      <xdr:rowOff>400050</xdr:rowOff>
    </xdr:to>
    <xdr:sp>
      <xdr:nvSpPr>
        <xdr:cNvPr id="1" name="Rectangle 1"/>
        <xdr:cNvSpPr>
          <a:spLocks/>
        </xdr:cNvSpPr>
      </xdr:nvSpPr>
      <xdr:spPr>
        <a:xfrm>
          <a:off x="104775" y="762000"/>
          <a:ext cx="1543050" cy="361950"/>
        </a:xfrm>
        <a:prstGeom prst="rect">
          <a:avLst/>
        </a:prstGeom>
        <a:noFill/>
        <a:ln w="25400" cmpd="sng">
          <a:solidFill>
            <a:srgbClr val="FF0000"/>
          </a:solidFill>
          <a:headEnd type="none"/>
          <a:tailEnd type="none"/>
        </a:ln>
      </xdr:spPr>
      <xdr:txBody>
        <a:bodyPr vertOverflow="clip" wrap="square"/>
        <a:p>
          <a:pPr algn="ctr">
            <a:defRPr/>
          </a:pPr>
          <a:r>
            <a:rPr lang="en-US" cap="none" sz="900" b="0" i="0" u="none" baseline="0">
              <a:solidFill>
                <a:srgbClr val="000000"/>
              </a:solidFill>
            </a:rPr>
            <a:t>A utiliser seulement quand ECIA n'est pas utilisé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1"/>
  <sheetViews>
    <sheetView tabSelected="1" zoomScale="70" zoomScaleNormal="70" zoomScalePageLayoutView="0" workbookViewId="0" topLeftCell="A1">
      <selection activeCell="C8" sqref="C8"/>
    </sheetView>
  </sheetViews>
  <sheetFormatPr defaultColWidth="11.00390625" defaultRowHeight="12.75"/>
  <cols>
    <col min="1" max="1" width="21.75390625" style="183" bestFit="1" customWidth="1"/>
    <col min="2" max="2" width="6.625" style="189" customWidth="1"/>
    <col min="3" max="3" width="77.375" style="183" customWidth="1"/>
    <col min="4" max="4" width="6.625" style="183" customWidth="1"/>
    <col min="5" max="16384" width="11.00390625" style="183" customWidth="1"/>
  </cols>
  <sheetData>
    <row r="1" spans="1:4" s="180" customFormat="1" ht="93">
      <c r="A1" s="202"/>
      <c r="B1" s="203"/>
      <c r="C1" s="204" t="s">
        <v>89</v>
      </c>
      <c r="D1" s="203"/>
    </row>
    <row r="2" spans="1:4" s="180" customFormat="1" ht="31.5" customHeight="1">
      <c r="A2" s="205"/>
      <c r="B2" s="206"/>
      <c r="C2" s="255" t="s">
        <v>97</v>
      </c>
      <c r="D2" s="207"/>
    </row>
    <row r="3" spans="1:4" s="180" customFormat="1" ht="19.5">
      <c r="A3" s="208"/>
      <c r="B3" s="209"/>
      <c r="C3" s="210"/>
      <c r="D3" s="587" t="s">
        <v>347</v>
      </c>
    </row>
    <row r="4" spans="1:4" s="180" customFormat="1" ht="21">
      <c r="A4" s="211" t="s">
        <v>90</v>
      </c>
      <c r="B4" s="212"/>
      <c r="C4" s="213"/>
      <c r="D4" s="214"/>
    </row>
    <row r="5" spans="1:4" s="186" customFormat="1" ht="35.25" customHeight="1" thickBot="1">
      <c r="A5" s="215"/>
      <c r="B5" s="216"/>
      <c r="C5" s="217"/>
      <c r="D5" s="206"/>
    </row>
    <row r="6" spans="1:4" s="180" customFormat="1" ht="73.5" customHeight="1" thickBot="1" thickTop="1">
      <c r="A6" s="184"/>
      <c r="B6" s="187"/>
      <c r="C6" s="489" t="s">
        <v>208</v>
      </c>
      <c r="D6" s="181"/>
    </row>
    <row r="7" spans="1:4" ht="50.25" customHeight="1" thickBot="1" thickTop="1">
      <c r="A7" s="185"/>
      <c r="B7" s="188"/>
      <c r="C7" s="256" t="s">
        <v>233</v>
      </c>
      <c r="D7" s="182"/>
    </row>
    <row r="8" spans="1:4" ht="35.25" customHeight="1" thickBot="1">
      <c r="A8" s="195" t="s">
        <v>66</v>
      </c>
      <c r="B8" s="190"/>
      <c r="C8" s="192"/>
      <c r="D8" s="191"/>
    </row>
    <row r="9" spans="1:4" ht="34.5" customHeight="1">
      <c r="A9" s="185"/>
      <c r="B9" s="188"/>
      <c r="C9" s="191"/>
      <c r="D9" s="182"/>
    </row>
    <row r="10" spans="1:4" ht="12" customHeight="1">
      <c r="A10" s="185"/>
      <c r="B10" s="194"/>
      <c r="C10" s="193"/>
      <c r="D10" s="193"/>
    </row>
    <row r="11" spans="1:4" ht="47.25" customHeight="1">
      <c r="A11" s="185"/>
      <c r="B11" s="188"/>
      <c r="C11" s="508" t="s">
        <v>232</v>
      </c>
      <c r="D11" s="182"/>
    </row>
    <row r="12" spans="1:4" ht="16.5">
      <c r="A12" s="182"/>
      <c r="B12" s="188"/>
      <c r="C12" s="182"/>
      <c r="D12" s="182"/>
    </row>
    <row r="13" spans="1:4" ht="16.5">
      <c r="A13" s="182"/>
      <c r="B13" s="188"/>
      <c r="C13" s="182"/>
      <c r="D13" s="182"/>
    </row>
    <row r="14" spans="1:4" ht="16.5">
      <c r="A14" s="182"/>
      <c r="B14" s="188"/>
      <c r="C14" s="182"/>
      <c r="D14" s="182"/>
    </row>
    <row r="15" spans="1:4" ht="16.5">
      <c r="A15" s="182"/>
      <c r="B15" s="188"/>
      <c r="C15" s="182"/>
      <c r="D15" s="182"/>
    </row>
    <row r="16" spans="1:4" ht="16.5">
      <c r="A16" s="182"/>
      <c r="B16" s="188"/>
      <c r="C16" s="182"/>
      <c r="D16" s="182"/>
    </row>
    <row r="17" spans="1:4" ht="16.5">
      <c r="A17" s="182"/>
      <c r="B17" s="188"/>
      <c r="C17" s="182"/>
      <c r="D17" s="182"/>
    </row>
    <row r="18" spans="1:4" ht="16.5">
      <c r="A18" s="182"/>
      <c r="B18" s="188"/>
      <c r="C18" s="182"/>
      <c r="D18" s="182"/>
    </row>
    <row r="19" spans="1:4" ht="16.5">
      <c r="A19" s="182"/>
      <c r="B19" s="188"/>
      <c r="C19" s="182"/>
      <c r="D19" s="182"/>
    </row>
    <row r="20" spans="1:4" ht="16.5">
      <c r="A20" s="182"/>
      <c r="B20" s="188"/>
      <c r="C20" s="182"/>
      <c r="D20" s="182"/>
    </row>
    <row r="21" spans="1:4" ht="16.5">
      <c r="A21" s="182"/>
      <c r="B21" s="188"/>
      <c r="C21" s="182"/>
      <c r="D21" s="182"/>
    </row>
    <row r="22" spans="1:4" ht="16.5">
      <c r="A22" s="182"/>
      <c r="B22" s="188"/>
      <c r="C22" s="182"/>
      <c r="D22" s="182"/>
    </row>
    <row r="23" spans="1:4" ht="16.5">
      <c r="A23" s="182"/>
      <c r="B23" s="188"/>
      <c r="C23" s="182"/>
      <c r="D23" s="182"/>
    </row>
    <row r="24" spans="1:4" ht="16.5">
      <c r="A24" s="182"/>
      <c r="B24" s="188"/>
      <c r="C24" s="182"/>
      <c r="D24" s="182"/>
    </row>
    <row r="25" spans="1:4" ht="16.5">
      <c r="A25" s="182"/>
      <c r="B25" s="188"/>
      <c r="C25" s="182"/>
      <c r="D25" s="182"/>
    </row>
    <row r="26" spans="1:4" ht="16.5">
      <c r="A26" s="182"/>
      <c r="B26" s="188"/>
      <c r="C26" s="182"/>
      <c r="D26" s="182"/>
    </row>
    <row r="27" spans="1:4" ht="16.5">
      <c r="A27" s="182"/>
      <c r="B27" s="188"/>
      <c r="C27" s="182"/>
      <c r="D27" s="182"/>
    </row>
    <row r="28" spans="1:4" ht="16.5">
      <c r="A28" s="182"/>
      <c r="B28" s="188"/>
      <c r="C28" s="182"/>
      <c r="D28" s="182"/>
    </row>
    <row r="29" spans="1:4" ht="16.5">
      <c r="A29" s="182"/>
      <c r="B29" s="188"/>
      <c r="C29" s="182"/>
      <c r="D29" s="182"/>
    </row>
    <row r="30" spans="1:4" ht="16.5">
      <c r="A30" s="182"/>
      <c r="B30" s="188"/>
      <c r="C30" s="182"/>
      <c r="D30" s="182"/>
    </row>
    <row r="31" spans="1:4" ht="16.5">
      <c r="A31" s="182"/>
      <c r="B31" s="188"/>
      <c r="C31" s="182"/>
      <c r="D31" s="182"/>
    </row>
  </sheetData>
  <sheetProtection sheet="1"/>
  <printOptions/>
  <pageMargins left="0.7480314960629921" right="0.7480314960629921" top="0.5905511811023623" bottom="0.5905511811023623" header="0.11811023622047245" footer="0.118110236220472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16"/>
  <sheetViews>
    <sheetView workbookViewId="0" topLeftCell="I1">
      <selection activeCell="P6" sqref="P6:Q10"/>
    </sheetView>
  </sheetViews>
  <sheetFormatPr defaultColWidth="11.00390625" defaultRowHeight="12.75"/>
  <cols>
    <col min="1" max="1" width="4.875" style="0" customWidth="1"/>
    <col min="2" max="2" width="27.125" style="0" customWidth="1"/>
    <col min="3" max="3" width="9.75390625" style="0" bestFit="1"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4.875" style="0" customWidth="1"/>
    <col min="11" max="11" width="27.125" style="0" customWidth="1"/>
    <col min="12" max="12" width="5.625" style="0" customWidth="1"/>
    <col min="13" max="13" width="4.125" style="0" customWidth="1"/>
    <col min="14" max="14" width="27.125" style="0" customWidth="1"/>
    <col min="15" max="15" width="5.625" style="0" customWidth="1"/>
    <col min="16" max="16" width="4.50390625" style="0" customWidth="1"/>
    <col min="17" max="17" width="27.125" style="0" customWidth="1"/>
    <col min="18" max="18" width="5.625" style="0" customWidth="1"/>
  </cols>
  <sheetData>
    <row r="1" spans="1:19" s="201" customFormat="1" ht="12.75">
      <c r="A1" s="226" t="s">
        <v>80</v>
      </c>
      <c r="B1" s="226"/>
      <c r="C1" s="196"/>
      <c r="D1" s="200" t="str">
        <f>'Page de garde'!$C$6</f>
        <v>CQP Ouvrier Qualifié du Travail des Viandes en Industries Charcutières</v>
      </c>
      <c r="E1" s="200"/>
      <c r="H1" s="227" t="s">
        <v>84</v>
      </c>
      <c r="I1" s="223"/>
      <c r="J1" s="226" t="s">
        <v>80</v>
      </c>
      <c r="K1" s="226"/>
      <c r="L1" s="196"/>
      <c r="M1" s="200" t="str">
        <f>'Page de garde'!$C$6</f>
        <v>CQP Ouvrier Qualifié du Travail des Viandes en Industries Charcutières</v>
      </c>
      <c r="N1" s="200"/>
      <c r="Q1" s="227" t="s">
        <v>84</v>
      </c>
      <c r="R1" s="223"/>
      <c r="S1" s="223"/>
    </row>
    <row r="2" spans="1:19" s="201" customFormat="1" ht="12.75">
      <c r="A2" s="200">
        <f>IF(ISBLANK('Page de garde'!$C$8),"",'Page de garde'!$C$8)</f>
      </c>
      <c r="B2" s="200"/>
      <c r="C2" s="196"/>
      <c r="D2" s="200" t="s">
        <v>92</v>
      </c>
      <c r="E2" s="200"/>
      <c r="G2" s="199"/>
      <c r="H2" s="225">
        <f>IF(ISBLANK('Grille obs tuteur M1'!$F$6),"",'Grille obs tuteur M1'!$F$6)</f>
      </c>
      <c r="I2" s="224"/>
      <c r="J2" s="200">
        <f>IF(ISBLANK('Page de garde'!$C$8),"",'Page de garde'!$C$8)</f>
      </c>
      <c r="K2" s="200"/>
      <c r="L2" s="196"/>
      <c r="M2" s="200" t="s">
        <v>92</v>
      </c>
      <c r="N2" s="200"/>
      <c r="P2" s="199"/>
      <c r="Q2" s="225">
        <f>IF(ISBLANK('Grille obs tuteur M1'!$F$6),"",'Grille obs tuteur M1'!$F$6)</f>
      </c>
      <c r="R2" s="224"/>
      <c r="S2" s="224"/>
    </row>
    <row r="3" spans="1:19" s="201" customFormat="1" ht="13.5" thickBot="1">
      <c r="A3" s="200"/>
      <c r="B3" s="200"/>
      <c r="C3" s="196"/>
      <c r="D3" s="200"/>
      <c r="E3" s="200"/>
      <c r="G3" s="199"/>
      <c r="H3" s="225"/>
      <c r="I3" s="224"/>
      <c r="J3" s="200"/>
      <c r="K3" s="200"/>
      <c r="L3" s="196"/>
      <c r="M3" s="200"/>
      <c r="N3" s="200"/>
      <c r="P3" s="199"/>
      <c r="Q3" s="225"/>
      <c r="R3" s="224"/>
      <c r="S3" s="224"/>
    </row>
    <row r="4" spans="1:18" s="4" customFormat="1" ht="13.5" thickBot="1">
      <c r="A4" s="34"/>
      <c r="B4" s="26" t="s">
        <v>13</v>
      </c>
      <c r="C4" s="26"/>
      <c r="D4" s="26"/>
      <c r="E4" s="26"/>
      <c r="F4" s="26"/>
      <c r="G4" s="26"/>
      <c r="H4" s="26"/>
      <c r="I4" s="27"/>
      <c r="J4" s="35"/>
      <c r="K4" s="26" t="s">
        <v>54</v>
      </c>
      <c r="L4" s="26"/>
      <c r="M4" s="26"/>
      <c r="N4" s="26"/>
      <c r="O4" s="26"/>
      <c r="P4" s="26"/>
      <c r="Q4" s="26"/>
      <c r="R4" s="27"/>
    </row>
    <row r="5" spans="1:18" s="33" customFormat="1" ht="26.25">
      <c r="A5" s="44" t="s">
        <v>14</v>
      </c>
      <c r="B5" s="293"/>
      <c r="C5" s="28" t="s">
        <v>72</v>
      </c>
      <c r="D5" s="45" t="s">
        <v>15</v>
      </c>
      <c r="E5" s="29"/>
      <c r="F5" s="30" t="s">
        <v>72</v>
      </c>
      <c r="G5" s="44" t="s">
        <v>16</v>
      </c>
      <c r="H5" s="32"/>
      <c r="I5" s="31" t="s">
        <v>72</v>
      </c>
      <c r="J5" s="44" t="s">
        <v>17</v>
      </c>
      <c r="K5" s="32"/>
      <c r="L5" s="30" t="s">
        <v>72</v>
      </c>
      <c r="M5" s="44" t="s">
        <v>18</v>
      </c>
      <c r="N5" s="32"/>
      <c r="O5" s="30" t="s">
        <v>72</v>
      </c>
      <c r="P5" s="296" t="s">
        <v>19</v>
      </c>
      <c r="Q5" s="479"/>
      <c r="R5" s="486" t="s">
        <v>72</v>
      </c>
    </row>
    <row r="6" spans="1:18" s="15" customFormat="1" ht="39">
      <c r="A6" s="468" t="s">
        <v>30</v>
      </c>
      <c r="B6" s="295" t="s">
        <v>123</v>
      </c>
      <c r="C6" s="291">
        <f>(SUMIF('Grille obs tuteur M1'!$I$8:$K$63,"PPSF1",'Grille obs tuteur M1'!$M$8:$M$63)+SUMIF('Grille obs tuteur M2 '!$I$8:$K$78,"PPSF1",'Grille obs tuteur M2 '!$M$8:$M$78)+SUMIF('Grille obs tuteur M3'!$I$8:$K$54,"PPSF1",'Grille obs tuteur M3'!$M$8:$M$54)+SUMIF('Grille obs tuteur M4'!$I$8:$K$51,"PPSF1",'Grille obs tuteur M4'!$M$8:$M$51)+SUMIF('Grille obs tuteur M5'!$I$8:$K$69,"PPSF1",'Grille obs tuteur M5'!$M$8:$M$69))/(COUNTIF('Grille obs tuteur M1'!$I$8:$K$63,"PPSF1")+COUNTIF('Grille obs tuteur M2 '!$I$8:$K$78,"PPSF1")+COUNTIF('Grille obs tuteur M3'!$I$8:$K$54,"PPSF1")+COUNTIF('Grille obs tuteur M4'!$I$8:$K$51,"PPSF1")+COUNTIF('Grille obs tuteur M5'!$I$8:$K$69,"PPSF1"))</f>
        <v>0</v>
      </c>
      <c r="D6" s="468" t="s">
        <v>9</v>
      </c>
      <c r="E6" s="295" t="s">
        <v>179</v>
      </c>
      <c r="F6" s="70">
        <f>(SUMIF('Grille obs tuteur M1'!$I$8:$K$63,"OISF1",'Grille obs tuteur M1'!$M$8:$M$63)+SUMIF('Grille obs tuteur M2 '!$I$8:$K$78,"OISF1",'Grille obs tuteur M2 '!$M$8:$M$78)+SUMIF('Grille obs tuteur M3'!$I$8:$K$54,"OISF1",'Grille obs tuteur M3'!$M$8:$M$54)+SUMIF('Grille obs tuteur M4'!$I$8:$K$51,"OISF1",'Grille obs tuteur M4'!$M$8:$M$51)+SUMIF('Grille obs tuteur M5'!$I$8:$K$69,"OISF1",'Grille obs tuteur M5'!$M$8:$M$69))/(COUNTIF('Grille obs tuteur M1'!$I$8:$K$63,"OISF1")+COUNTIF('Grille obs tuteur M2 '!$I$8:$K$78,"OISF1")+COUNTIF('Grille obs tuteur M3'!$I$8:$K$54,"OISF1")+COUNTIF('Grille obs tuteur M4'!$I$8:$K$51,"OISF1")+COUNTIF('Grille obs tuteur M5'!$I$8:$K$69,"OISF1"))</f>
        <v>0</v>
      </c>
      <c r="G6" s="468" t="s">
        <v>48</v>
      </c>
      <c r="H6" s="295" t="s">
        <v>194</v>
      </c>
      <c r="I6" s="70">
        <f>(SUMIF('Grille obs tuteur M1'!$I$8:$K$63,"QSF1",'Grille obs tuteur M1'!$M$8:$M$63)+SUMIF('Grille obs tuteur M2 '!$I$8:$K$78,"QSF1",'Grille obs tuteur M2 '!$M$8:$M$78)+SUMIF('Grille obs tuteur M3'!$I$8:$K$54,"QSF1",'Grille obs tuteur M3'!$M$8:$M$54)+SUMIF('Grille obs tuteur M4'!$I$8:$K$51,"QSF1",'Grille obs tuteur M4'!$M$8:$M$51)+SUMIF('Grille obs tuteur M5'!$I$8:$K$69,"QSF1",'Grille obs tuteur M5'!$M$8:$M$69))/(COUNTIF('Grille obs tuteur M1'!$I$8:$K$63,"QSF1")+COUNTIF('Grille obs tuteur M2 '!$I$8:$K$78,"QSF1")+COUNTIF('Grille obs tuteur M3'!$I$8:$K$54,"QSF1")+COUNTIF('Grille obs tuteur M4'!$I$8:$K$51,"QSF1")+COUNTIF('Grille obs tuteur M5'!$I$8:$K$69,"QSF1"))</f>
        <v>0</v>
      </c>
      <c r="J6" s="468" t="s">
        <v>0</v>
      </c>
      <c r="K6" s="295" t="s">
        <v>141</v>
      </c>
      <c r="L6" s="70">
        <f>(SUMIF('Grille obs tuteur M1'!$I$8:$K$63,"HSF1",'Grille obs tuteur M1'!$M$8:$M$63)+SUMIF('Grille obs tuteur M2 '!$I$8:$K$78,"HSF1",'Grille obs tuteur M2 '!$M$8:$M$78)+SUMIF('Grille obs tuteur M3'!$I$8:$K$54,"HSF1",'Grille obs tuteur M3'!$M$8:$M$54)+SUMIF('Grille obs tuteur M4'!$I$8:$K$51,"HSF1",'Grille obs tuteur M4'!$M$8:$M$51)+SUMIF('Grille obs tuteur M5'!$I$8:$K$69,"HSF1",'Grille obs tuteur M5'!$M$8:$M$69))/(COUNTIF('Grille obs tuteur M1'!$I$8:$K$63,"HSF1")+COUNTIF('Grille obs tuteur M2 '!$I$8:$K$78,"HSF1")+COUNTIF('Grille obs tuteur M3'!$I$8:$K$54,"HSF1")+COUNTIF('Grille obs tuteur M4'!$I$8:$K$51,"HSF1")+COUNTIF('Grille obs tuteur M5'!$I$8:$K$69,"HSF1"))</f>
        <v>0</v>
      </c>
      <c r="M6" s="469" t="s">
        <v>10</v>
      </c>
      <c r="N6" s="294" t="s">
        <v>198</v>
      </c>
      <c r="O6" s="70">
        <f>(SUMIF('Grille obs tuteur M1'!$I$8:$K$63,"SSF1",'Grille obs tuteur M1'!$M$8:$M$63)+SUMIF('Grille obs tuteur M2 '!$I$8:$K$78,"SSF1",'Grille obs tuteur M2 '!$M$8:$M$78)+SUMIF('Grille obs tuteur M3'!$I$8:$K$54,"SSF1",'Grille obs tuteur M3'!$M$8:$M$54)+SUMIF('Grille obs tuteur M4'!$I$8:$K$51,"SSF1",'Grille obs tuteur M4'!$M$8:$M$51)+SUMIF('Grille obs tuteur M5'!$I$8:$K$69,"SSF1",'Grille obs tuteur M5'!$M$8:$M$69))/(COUNTIF('Grille obs tuteur M1'!$I$8:$K$63,"SSF1")+COUNTIF('Grille obs tuteur M2 '!$I$8:$K$78,"SSF1")+COUNTIF('Grille obs tuteur M3'!$I$8:$K$54,"SSF1")+COUNTIF('Grille obs tuteur M4'!$I$8:$K$51,"SSF1")+COUNTIF('Grille obs tuteur M5'!$I$8:$K$69,"SSF1"))</f>
        <v>0</v>
      </c>
      <c r="P6" s="469" t="s">
        <v>49</v>
      </c>
      <c r="Q6" s="480" t="s">
        <v>143</v>
      </c>
      <c r="R6" s="483">
        <f>(SUMIF('Grille obs tuteur M1'!$I$8:$K$63,"CPSF1",'Grille obs tuteur M1'!$M$8:$M$63)+SUMIF('Grille obs tuteur M2 '!$I$8:$K$78,"CPSF1",'Grille obs tuteur M2 '!$M$8:$M$78)+SUMIF('Grille obs tuteur M3'!$I$8:$K$54,"CPSF1",'Grille obs tuteur M3'!$M$8:$M$54)+SUMIF('Grille obs tuteur M4'!$I$8:$K$51,"CPSF1",'Grille obs tuteur M4'!$M$8:$M$51)+SUMIF('Grille obs tuteur M5'!$I$8:$K$69,"CPSF1",'Grille obs tuteur M5'!$M$8:$M$69))/(COUNTIF('Grille obs tuteur M1'!$I$8:$K$63,"CPSF1")+COUNTIF('Grille obs tuteur M2 '!$I$8:$K$78,"CPSF1")+COUNTIF('Grille obs tuteur M3'!$I$8:$K$54,"CPSF1")+COUNTIF('Grille obs tuteur M4'!$I$8:$K$51,"CPSF1")+COUNTIF('Grille obs tuteur M5'!$I$8:$K$69,"CPSF1"))</f>
        <v>0</v>
      </c>
    </row>
    <row r="7" spans="1:18" s="15" customFormat="1" ht="39">
      <c r="A7" s="468" t="s">
        <v>31</v>
      </c>
      <c r="B7" s="295" t="s">
        <v>188</v>
      </c>
      <c r="C7" s="291">
        <f>(SUMIF('Grille obs tuteur M1'!$I$8:$K$63,"PPSF2",'Grille obs tuteur M1'!$M$8:$M$63)+SUMIF('Grille obs tuteur M2 '!$I$8:$K$78,"PPSF2",'Grille obs tuteur M2 '!$M$8:$M$78)+SUMIF('Grille obs tuteur M3'!$I$8:$K$54,"PPSF2",'Grille obs tuteur M3'!$M$8:$M$54)+SUMIF('Grille obs tuteur M4'!$I$8:$K$51,"PPSF2",'Grille obs tuteur M4'!$M$8:$M$51)+SUMIF('Grille obs tuteur M5'!$I$8:$K$69,"PPSF2",'Grille obs tuteur M5'!$M$8:$M$69))/(COUNTIF('Grille obs tuteur M1'!$I$8:$K$63,"PPSF2")+COUNTIF('Grille obs tuteur M2 '!$I$8:$K$78,"PPSF2")+COUNTIF('Grille obs tuteur M3'!$I$8:$K$54,"PPSF2")+COUNTIF('Grille obs tuteur M4'!$I$8:$K$51,"PPSF2")+COUNTIF('Grille obs tuteur M5'!$I$8:$K$69,"PPSF2"))</f>
        <v>0</v>
      </c>
      <c r="D7" s="468" t="s">
        <v>44</v>
      </c>
      <c r="E7" s="295" t="s">
        <v>130</v>
      </c>
      <c r="F7" s="70">
        <f>(SUMIF('Grille obs tuteur M1'!$I$8:$K$63,"OISF2",'Grille obs tuteur M1'!$M$8:$M$63)+SUMIF('Grille obs tuteur M2 '!$I$8:$K$78,"OISF2",'Grille obs tuteur M2 '!$M$8:$M$78)+SUMIF('Grille obs tuteur M3'!$I$8:$K$54,"OISF2",'Grille obs tuteur M3'!$M$8:$M$54)+SUMIF('Grille obs tuteur M4'!$I$8:$K$51,"OISF2",'Grille obs tuteur M4'!$M$8:$M$51)+SUMIF('Grille obs tuteur M5'!$I$8:$K$69,"OISF2",'Grille obs tuteur M5'!$M$8:$M$69))/(COUNTIF('Grille obs tuteur M1'!$I$8:$K$63,"OISF2")+COUNTIF('Grille obs tuteur M2 '!$I$8:$K$78,"OISF2")+COUNTIF('Grille obs tuteur M3'!$I$8:$K$54,"OISF2")+COUNTIF('Grille obs tuteur M4'!$I$8:$K$51,"OISF2")+COUNTIF('Grille obs tuteur M5'!$I$8:$K$69,"OISF2"))</f>
        <v>0</v>
      </c>
      <c r="G7" s="468" t="s">
        <v>29</v>
      </c>
      <c r="H7" s="295" t="s">
        <v>195</v>
      </c>
      <c r="I7" s="70">
        <f>(SUMIF('Grille obs tuteur M1'!$I$8:$K$63,"QSF2",'Grille obs tuteur M1'!$M$8:$M$63)+SUMIF('Grille obs tuteur M2 '!$I$8:$K$78,"QSF2",'Grille obs tuteur M2 '!$M$8:$M$78)+SUMIF('Grille obs tuteur M3'!$I$8:$K$54,"QSF2",'Grille obs tuteur M3'!$M$8:$M$54)+SUMIF('Grille obs tuteur M4'!$I$8:$K$51,"QSF2",'Grille obs tuteur M4'!$M$8:$M$51)+SUMIF('Grille obs tuteur M5'!$I$8:$K$69,"QSF2",'Grille obs tuteur M5'!$M$8:$M$69))/(COUNTIF('Grille obs tuteur M1'!$I$8:$K$63,"QSF2")+COUNTIF('Grille obs tuteur M2 '!$I$8:$K$78,"QSF2")+COUNTIF('Grille obs tuteur M3'!$I$8:$K$54,"QSF2")+COUNTIF('Grille obs tuteur M4'!$I$8:$K$51,"QSF2")+COUNTIF('Grille obs tuteur M5'!$I$8:$K$69,"QSF2"))</f>
        <v>0</v>
      </c>
      <c r="J7" s="468" t="s">
        <v>28</v>
      </c>
      <c r="K7" s="295" t="s">
        <v>196</v>
      </c>
      <c r="L7" s="70">
        <f>(SUMIF('Grille obs tuteur M1'!$I$8:$K$63,"HSF2",'Grille obs tuteur M1'!$M$8:$M$63)+SUMIF('Grille obs tuteur M2 '!$I$8:$K$78,"HSF2",'Grille obs tuteur M2 '!$M$8:$M$78)+SUMIF('Grille obs tuteur M3'!$I$8:$K$54,"HSF2",'Grille obs tuteur M3'!$M$8:$M$54)+SUMIF('Grille obs tuteur M4'!$I$8:$K$51,"HSF2",'Grille obs tuteur M4'!$M$8:$M$51)+SUMIF('Grille obs tuteur M5'!$I$8:$K$69,"HSF2",'Grille obs tuteur M5'!$M$8:$M$69))/(COUNTIF('Grille obs tuteur M1'!$I$8:$K$63,"HSF2")+COUNTIF('Grille obs tuteur M2 '!$I$8:$K$78,"HSF2")+COUNTIF('Grille obs tuteur M3'!$I$8:$K$54,"HSF2")+COUNTIF('Grille obs tuteur M4'!$I$8:$K$51,"HSF2")+COUNTIF('Grille obs tuteur M5'!$I$8:$K$69,"HSF2"))</f>
        <v>0</v>
      </c>
      <c r="M7" s="469" t="s">
        <v>20</v>
      </c>
      <c r="N7" s="294" t="s">
        <v>199</v>
      </c>
      <c r="O7" s="70">
        <f>(SUMIF('Grille obs tuteur M1'!$I$8:$K$63,"SSF2",'Grille obs tuteur M1'!$M$8:$M$63)+SUMIF('Grille obs tuteur M2 '!$I$8:$K$78,"SSF2",'Grille obs tuteur M2 '!$M$8:$M$78)+SUMIF('Grille obs tuteur M3'!$I$8:$K$54,"SSF2",'Grille obs tuteur M3'!$M$8:$M$54)+SUMIF('Grille obs tuteur M4'!$I$8:$K$51,"SSF2",'Grille obs tuteur M4'!$M$8:$M$51)+SUMIF('Grille obs tuteur M5'!$I$8:$K$69,"SSF2",'Grille obs tuteur M5'!$M$8:$M$69))/(COUNTIF('Grille obs tuteur M1'!$I$8:$K$63,"SSF2")+COUNTIF('Grille obs tuteur M2 '!$I$8:$K$78,"SSF2")+COUNTIF('Grille obs tuteur M3'!$I$8:$K$54,"SSF2")+COUNTIF('Grille obs tuteur M4'!$I$8:$K$51,"SSF2")+COUNTIF('Grille obs tuteur M5'!$I$8:$K$69,"SSF2"))</f>
        <v>0</v>
      </c>
      <c r="P7" s="469" t="s">
        <v>50</v>
      </c>
      <c r="Q7" s="480" t="s">
        <v>147</v>
      </c>
      <c r="R7" s="483">
        <f>(SUMIF('Grille obs tuteur M1'!$I$8:$K$63,"CPSF2",'Grille obs tuteur M1'!$M$8:$M$63)+SUMIF('Grille obs tuteur M2 '!$I$8:$K$78,"CPSF2",'Grille obs tuteur M2 '!$M$8:$M$78)+SUMIF('Grille obs tuteur M3'!$I$8:$K$54,"CPSF2",'Grille obs tuteur M3'!$M$8:$M$54)+SUMIF('Grille obs tuteur M4'!$I$8:$K$51,"CPSF2",'Grille obs tuteur M4'!$M$8:$M$51)+SUMIF('Grille obs tuteur M5'!$I$8:$K$69,"CPSF2",'Grille obs tuteur M5'!$M$8:$M$69))/(COUNTIF('Grille obs tuteur M1'!$I$8:$K$63,"CPSF2")+COUNTIF('Grille obs tuteur M2 '!$I$8:$K$78,"CPSF2")+COUNTIF('Grille obs tuteur M3'!$I$8:$K$54,"CPSF2")+COUNTIF('Grille obs tuteur M4'!$I$8:$K$51,"CPSF2")+COUNTIF('Grille obs tuteur M5'!$I$8:$K$69,"CPSF2"))</f>
        <v>0</v>
      </c>
    </row>
    <row r="8" spans="1:18" s="15" customFormat="1" ht="26.25">
      <c r="A8" s="468" t="s">
        <v>32</v>
      </c>
      <c r="B8" s="295" t="s">
        <v>189</v>
      </c>
      <c r="C8" s="291">
        <f>(SUMIF('Grille obs tuteur M1'!$I$8:$K$63,"PPSF3",'Grille obs tuteur M1'!$M$8:$M$63)+SUMIF('Grille obs tuteur M2 '!$I$8:$K$78,"PPSF3",'Grille obs tuteur M2 '!$M$8:$M$78)+SUMIF('Grille obs tuteur M3'!$I$8:$K$54,"PPSF3",'Grille obs tuteur M3'!$M$8:$M$54)+SUMIF('Grille obs tuteur M4'!$I$8:$K$51,"PPSF3",'Grille obs tuteur M4'!$M$8:$M$51)+SUMIF('Grille obs tuteur M5'!$I$8:$K$69,"PPSF3",'Grille obs tuteur M5'!$M$8:$M$69))/(COUNTIF('Grille obs tuteur M1'!$I$8:$K$63,"PPSF3")+COUNTIF('Grille obs tuteur M2 '!$I$8:$K$78,"PPSF3")+COUNTIF('Grille obs tuteur M3'!$I$8:$K$54,"PPSF3")+COUNTIF('Grille obs tuteur M4'!$I$8:$K$51,"PPSF3")+COUNTIF('Grille obs tuteur M5'!$I$8:$K$69,"PPSF3"))</f>
        <v>0</v>
      </c>
      <c r="D8" s="468" t="s">
        <v>45</v>
      </c>
      <c r="E8" s="295" t="s">
        <v>180</v>
      </c>
      <c r="F8" s="70">
        <f>(SUMIF('Grille obs tuteur M1'!$I$8:$K$63,"OISF3",'Grille obs tuteur M1'!$M$8:$M$63)+SUMIF('Grille obs tuteur M2 '!$I$8:$K$78,"OISF3",'Grille obs tuteur M2 '!$M$8:$M$78)+SUMIF('Grille obs tuteur M3'!$I$8:$K$54,"OISF3",'Grille obs tuteur M3'!$M$8:$M$54)+SUMIF('Grille obs tuteur M4'!$I$8:$K$51,"OISF3",'Grille obs tuteur M4'!$M$8:$M$51)+SUMIF('Grille obs tuteur M5'!$I$8:$K$69,"OISF3",'Grille obs tuteur M5'!$M$8:$M$69))/(COUNTIF('Grille obs tuteur M1'!$I$8:$K$63,"OISF3")+COUNTIF('Grille obs tuteur M2 '!$I$8:$K$78,"OISF3")+COUNTIF('Grille obs tuteur M3'!$I$8:$K$54,"OISF3")+COUNTIF('Grille obs tuteur M4'!$I$8:$K$51,"OISF3")+COUNTIF('Grille obs tuteur M5'!$I$8:$K$69,"OISF3"))</f>
        <v>0</v>
      </c>
      <c r="G8" s="468" t="s">
        <v>1</v>
      </c>
      <c r="H8" s="295" t="s">
        <v>283</v>
      </c>
      <c r="I8" s="70">
        <f>(SUMIF('Grille obs tuteur M1'!$I$8:$K$63,"QSF3",'Grille obs tuteur M1'!$M$8:$M$63)+SUMIF('Grille obs tuteur M2 '!$I$8:$K$78,"QSF3",'Grille obs tuteur M2 '!$M$8:$M$78)+SUMIF('Grille obs tuteur M3'!$I$8:$K$54,"QSF3",'Grille obs tuteur M3'!$M$8:$M$54)+SUMIF('Grille obs tuteur M4'!$I$8:$K$51,"QSF3",'Grille obs tuteur M4'!$M$8:$M$51)+SUMIF('Grille obs tuteur M5'!$I$8:$K$69,"QSF3",'Grille obs tuteur M5'!$M$8:$M$69))/(COUNTIF('Grille obs tuteur M1'!$I$8:$K$63,"QSF3")+COUNTIF('Grille obs tuteur M2 '!$I$8:$K$78,"QSF3")+COUNTIF('Grille obs tuteur M3'!$I$8:$K$54,"QSF3")+COUNTIF('Grille obs tuteur M4'!$I$8:$K$51,"QSF3")+COUNTIF('Grille obs tuteur M5'!$I$8:$K$69,"QSF3"))</f>
        <v>0</v>
      </c>
      <c r="J8" s="468" t="s">
        <v>73</v>
      </c>
      <c r="K8" s="295" t="s">
        <v>197</v>
      </c>
      <c r="L8" s="70">
        <f>(SUMIF('Grille obs tuteur M1'!$I$8:$K$63,"HSF3",'Grille obs tuteur M1'!$M$8:$M$63)+SUMIF('Grille obs tuteur M2 '!$I$8:$K$78,"HSF3",'Grille obs tuteur M2 '!$M$8:$M$78)+SUMIF('Grille obs tuteur M3'!$I$8:$K$54,"HSF3",'Grille obs tuteur M3'!$M$8:$M$54)+SUMIF('Grille obs tuteur M4'!$I$8:$K$51,"HSF3",'Grille obs tuteur M4'!$M$8:$M$51)+SUMIF('Grille obs tuteur M5'!$I$8:$K$69,"HSF3",'Grille obs tuteur M5'!$M$8:$M$69))/(COUNTIF('Grille obs tuteur M1'!$I$8:$K$63,"HSF3")+COUNTIF('Grille obs tuteur M2 '!$I$8:$K$78,"HSF3")+COUNTIF('Grille obs tuteur M3'!$I$8:$K$54,"HSF3")+COUNTIF('Grille obs tuteur M4'!$I$8:$K$51,"HSF3")+COUNTIF('Grille obs tuteur M5'!$I$8:$K$69,"HSF3"))</f>
        <v>0</v>
      </c>
      <c r="M8" s="469" t="s">
        <v>11</v>
      </c>
      <c r="N8" s="294" t="s">
        <v>200</v>
      </c>
      <c r="O8" s="70">
        <f>(SUMIF('Grille obs tuteur M1'!$I$8:$K$63,"SSF3",'Grille obs tuteur M1'!$M$8:$M$63)+SUMIF('Grille obs tuteur M2 '!$I$8:$K$78,"SSF3",'Grille obs tuteur M2 '!$M$8:$M$78)+SUMIF('Grille obs tuteur M3'!$I$8:$K$54,"SSF3",'Grille obs tuteur M3'!$M$8:$M$54)+SUMIF('Grille obs tuteur M4'!$I$8:$K$51,"SSF3",'Grille obs tuteur M4'!$M$8:$M$51)+SUMIF('Grille obs tuteur M5'!$I$8:$K$69,"SSF3",'Grille obs tuteur M5'!$M$8:$M$69))/(COUNTIF('Grille obs tuteur M1'!$I$8:$K$63,"SSF3")+COUNTIF('Grille obs tuteur M2 '!$I$8:$K$78,"SSF3")+COUNTIF('Grille obs tuteur M3'!$I$8:$K$54,"SSF3")+COUNTIF('Grille obs tuteur M4'!$I$8:$K$51,"SSF3")+COUNTIF('Grille obs tuteur M5'!$I$8:$K$69,"SSF3"))</f>
        <v>0</v>
      </c>
      <c r="P8" s="469" t="s">
        <v>51</v>
      </c>
      <c r="Q8" s="480" t="s">
        <v>124</v>
      </c>
      <c r="R8" s="483">
        <f>(SUMIF('Grille obs tuteur M1'!$I$8:$K$63,"CPSF3",'Grille obs tuteur M1'!$M$8:$M$63)+SUMIF('Grille obs tuteur M2 '!$I$8:$K$78,"CPSF3",'Grille obs tuteur M2 '!$M$8:$M$78)+SUMIF('Grille obs tuteur M3'!$I$8:$K$54,"CPSF3",'Grille obs tuteur M3'!$M$8:$M$54)+SUMIF('Grille obs tuteur M4'!$I$8:$K$51,"CPSF3",'Grille obs tuteur M4'!$M$8:$M$51)+SUMIF('Grille obs tuteur M5'!$I$8:$K$69,"CPSF3",'Grille obs tuteur M5'!$M$8:$M$69))/(COUNTIF('Grille obs tuteur M1'!$I$8:$K$63,"CPSF3")+COUNTIF('Grille obs tuteur M2 '!$I$8:$K$78,"CPSF3")+COUNTIF('Grille obs tuteur M3'!$I$8:$K$54,"CPSF3")+COUNTIF('Grille obs tuteur M4'!$I$8:$K$51,"CPSF3")+COUNTIF('Grille obs tuteur M5'!$I$8:$K$69,"CPSF3"))</f>
        <v>0</v>
      </c>
    </row>
    <row r="9" spans="1:18" s="15" customFormat="1" ht="26.25">
      <c r="A9" s="468" t="s">
        <v>33</v>
      </c>
      <c r="B9" s="295" t="s">
        <v>190</v>
      </c>
      <c r="C9" s="291">
        <f>(SUMIF('Grille obs tuteur M1'!$I$8:$K$63,"PPSF4",'Grille obs tuteur M1'!$M$8:$M$63)+SUMIF('Grille obs tuteur M2 '!$I$8:$K$78,"PPSF4",'Grille obs tuteur M2 '!$M$8:$M$78)+SUMIF('Grille obs tuteur M3'!$I$8:$K$54,"PPSF4",'Grille obs tuteur M3'!$M$8:$M$54)+SUMIF('Grille obs tuteur M4'!$I$8:$K$51,"PPSF4",'Grille obs tuteur M4'!$M$8:$M$51)+SUMIF('Grille obs tuteur M5'!$I$8:$K$69,"PPSF4",'Grille obs tuteur M5'!$M$8:$M$69))/(COUNTIF('Grille obs tuteur M1'!$I$8:$K$63,"PPSF4")+COUNTIF('Grille obs tuteur M2 '!$I$8:$K$78,"PPSF4")+COUNTIF('Grille obs tuteur M3'!$I$8:$K$54,"PPSF4")+COUNTIF('Grille obs tuteur M4'!$I$8:$K$51,"PPSF4")+COUNTIF('Grille obs tuteur M5'!$I$8:$K$69,"PPSF4"))</f>
        <v>0</v>
      </c>
      <c r="D9" s="468" t="s">
        <v>46</v>
      </c>
      <c r="E9" s="295" t="s">
        <v>181</v>
      </c>
      <c r="F9" s="70">
        <f>(SUMIF('Grille obs tuteur M1'!$I$8:$K$63,"OISF4",'Grille obs tuteur M1'!$M$8:$M$63)+SUMIF('Grille obs tuteur M2 '!$I$8:$K$78,"OISF4",'Grille obs tuteur M2 '!$M$8:$M$78)+SUMIF('Grille obs tuteur M3'!$I$8:$K$54,"OISF4",'Grille obs tuteur M3'!$M$8:$M$54)+SUMIF('Grille obs tuteur M4'!$I$8:$K$51,"OISF4",'Grille obs tuteur M4'!$M$8:$M$51)+SUMIF('Grille obs tuteur M5'!$I$8:$K$69,"OISF4",'Grille obs tuteur M5'!$M$8:$M$69))/(COUNTIF('Grille obs tuteur M1'!$I$8:$K$63,"OISF4")+COUNTIF('Grille obs tuteur M2 '!$I$8:$K$78,"OISF4")+COUNTIF('Grille obs tuteur M3'!$I$8:$K$54,"OISF4")+COUNTIF('Grille obs tuteur M4'!$I$8:$K$51,"OISF4")+COUNTIF('Grille obs tuteur M5'!$I$8:$K$69,"OISF4"))</f>
        <v>0</v>
      </c>
      <c r="G9" s="468" t="s">
        <v>2</v>
      </c>
      <c r="H9" s="295" t="s">
        <v>193</v>
      </c>
      <c r="I9" s="298">
        <f>(SUMIF('Grille obs tuteur M1'!$I$8:$K$63,"QSF4",'Grille obs tuteur M1'!$M$8:$M$63)+SUMIF('Grille obs tuteur M2 '!$I$8:$K$78,"QSF4",'Grille obs tuteur M2 '!$M$8:$M$78)+SUMIF('Grille obs tuteur M3'!$I$8:$K$54,"QSF4",'Grille obs tuteur M3'!$M$8:$M$54)+SUMIF('Grille obs tuteur M4'!$I$8:$K$51,"QSF4",'Grille obs tuteur M4'!$M$8:$M$51)+SUMIF('Grille obs tuteur M5'!$I$8:$K$69,"QSF4",'Grille obs tuteur M5'!$M$8:$M$69))/(COUNTIF('Grille obs tuteur M1'!$I$8:$K$63,"QSF4")+COUNTIF('Grille obs tuteur M2 '!$I$8:$K$78,"QSF4")+COUNTIF('Grille obs tuteur M3'!$I$8:$K$54,"QSF4")+COUNTIF('Grille obs tuteur M4'!$I$8:$K$51,"QSF4")+COUNTIF('Grille obs tuteur M5'!$I$8:$K$69,"QSF4"))</f>
        <v>0</v>
      </c>
      <c r="J9" s="477"/>
      <c r="K9" s="476"/>
      <c r="L9" s="258"/>
      <c r="M9" s="469" t="s">
        <v>135</v>
      </c>
      <c r="N9" s="294" t="s">
        <v>201</v>
      </c>
      <c r="O9" s="70">
        <f>(SUMIF('Grille obs tuteur M1'!$I$8:$K$63,"SSF4",'Grille obs tuteur M1'!$M$8:$M$63)+SUMIF('Grille obs tuteur M2 '!$I$8:$K$78,"SSF4",'Grille obs tuteur M2 '!$M$8:$M$78)+SUMIF('Grille obs tuteur M3'!$I$8:$K$54,"SSF4",'Grille obs tuteur M3'!$M$8:$M$54)+SUMIF('Grille obs tuteur M4'!$I$8:$K$51,"SSF4",'Grille obs tuteur M4'!$M$8:$M$51)+SUMIF('Grille obs tuteur M5'!$I$8:$K$69,"SSF4",'Grille obs tuteur M5'!$M$8:$M$69))/(COUNTIF('Grille obs tuteur M1'!$I$8:$K$63,"SSF4")+COUNTIF('Grille obs tuteur M2 '!$I$8:$K$78,"SSF4")+COUNTIF('Grille obs tuteur M3'!$I$8:$K$54,"SSF4")+COUNTIF('Grille obs tuteur M4'!$I$8:$K$51,"SSF4")+COUNTIF('Grille obs tuteur M5'!$I$8:$K$69,"SSF4"))</f>
        <v>0</v>
      </c>
      <c r="P9" s="469" t="s">
        <v>52</v>
      </c>
      <c r="Q9" s="480" t="s">
        <v>144</v>
      </c>
      <c r="R9" s="483">
        <f>(SUMIF('Grille obs tuteur M1'!$I$8:$K$63,"CPSF4",'Grille obs tuteur M1'!$M$8:$M$63)+SUMIF('Grille obs tuteur M2 '!$I$8:$K$78,"CPSF4",'Grille obs tuteur M2 '!$M$8:$M$78)+SUMIF('Grille obs tuteur M3'!$I$8:$K$54,"CPSF4",'Grille obs tuteur M3'!$M$8:$M$54)+SUMIF('Grille obs tuteur M4'!$I$8:$K$51,"CPSF4",'Grille obs tuteur M4'!$M$8:$M$51)+SUMIF('Grille obs tuteur M5'!$I$8:$K$69,"CPSF4",'Grille obs tuteur M5'!$M$8:$M$69))/(COUNTIF('Grille obs tuteur M1'!$I$8:$K$63,"CPSF4")+COUNTIF('Grille obs tuteur M2 '!$I$8:$K$78,"CPSF4")+COUNTIF('Grille obs tuteur M3'!$I$8:$K$54,"CPSF4")+COUNTIF('Grille obs tuteur M4'!$I$8:$K$51,"CPSF4")+COUNTIF('Grille obs tuteur M5'!$I$8:$K$69,"CPSF4"))</f>
        <v>0</v>
      </c>
    </row>
    <row r="10" spans="1:18" s="15" customFormat="1" ht="26.25">
      <c r="A10" s="473"/>
      <c r="B10" s="470"/>
      <c r="C10" s="292"/>
      <c r="D10" s="468" t="s">
        <v>47</v>
      </c>
      <c r="E10" s="295" t="s">
        <v>191</v>
      </c>
      <c r="F10" s="70">
        <f>(SUMIF('Grille obs tuteur M1'!$I$8:$K$63,"OISF5",'Grille obs tuteur M1'!$M$8:$M$63)+SUMIF('Grille obs tuteur M2 '!$I$8:$K$78,"OISF5",'Grille obs tuteur M2 '!$M$8:$M$78)+SUMIF('Grille obs tuteur M3'!$I$8:$K$54,"OISF5",'Grille obs tuteur M3'!$M$8:$M$54)+SUMIF('Grille obs tuteur M4'!$I$8:$K$51,"OISF5",'Grille obs tuteur M4'!$M$8:$M$51)+SUMIF('Grille obs tuteur M5'!$I$8:$K$69,"OISF5",'Grille obs tuteur M5'!$M$8:$M$69))/(COUNTIF('Grille obs tuteur M1'!$I$8:$K$63,"OISF5")+COUNTIF('Grille obs tuteur M2 '!$I$8:$K$78,"OISF5")+COUNTIF('Grille obs tuteur M3'!$I$8:$K$54,"OISF5")+COUNTIF('Grille obs tuteur M4'!$I$8:$K$51,"OISF5")+COUNTIF('Grille obs tuteur M5'!$I$8:$K$69,"OISF5"))</f>
        <v>0</v>
      </c>
      <c r="G10" s="473"/>
      <c r="H10" s="470"/>
      <c r="I10" s="258"/>
      <c r="J10" s="474"/>
      <c r="K10" s="471"/>
      <c r="L10" s="257"/>
      <c r="M10" s="469" t="s">
        <v>134</v>
      </c>
      <c r="N10" s="294" t="s">
        <v>209</v>
      </c>
      <c r="O10" s="70">
        <f>(SUMIF('Grille obs tuteur M1'!$I$8:$K$63,"SSF5",'Grille obs tuteur M1'!$M$8:$M$63)+SUMIF('Grille obs tuteur M2 '!$I$8:$K$78,"SSF5",'Grille obs tuteur M2 '!$M$8:$M$78)+SUMIF('Grille obs tuteur M3'!$I$8:$K$54,"SSF5",'Grille obs tuteur M3'!$M$8:$M$54)+SUMIF('Grille obs tuteur M4'!$I$8:$K$51,"SSF5",'Grille obs tuteur M4'!$M$8:$M$51)+SUMIF('Grille obs tuteur M5'!$I$8:$K$69,"SSF5",'Grille obs tuteur M5'!$M$8:$M$69))/(COUNTIF('Grille obs tuteur M1'!$I$8:$K$63,"SSF5")+COUNTIF('Grille obs tuteur M2 '!$I$8:$K$78,"SSF5")+COUNTIF('Grille obs tuteur M3'!$I$8:$K$54,"SSF5")+COUNTIF('Grille obs tuteur M4'!$I$8:$K$51,"SSF5")+COUNTIF('Grille obs tuteur M5'!$I$8:$K$69,"SSF5"))</f>
        <v>0</v>
      </c>
      <c r="P10" s="469" t="s">
        <v>53</v>
      </c>
      <c r="Q10" s="480" t="s">
        <v>202</v>
      </c>
      <c r="R10" s="483">
        <f>(SUMIF('Grille obs tuteur M1'!$I$8:$K$63,"CPSF5",'Grille obs tuteur M1'!$M$8:$M$63)+SUMIF('Grille obs tuteur M2 '!$I$8:$K$78,"CPSF5",'Grille obs tuteur M2 '!$M$8:$M$78)+SUMIF('Grille obs tuteur M3'!$I$8:$K$54,"CPSF5",'Grille obs tuteur M3'!$M$8:$M$54)+SUMIF('Grille obs tuteur M4'!$I$8:$K$51,"CPSF5",'Grille obs tuteur M4'!$M$8:$M$51)+SUMIF('Grille obs tuteur M5'!$I$8:$K$69,"CPSF5",'Grille obs tuteur M5'!$M$8:$M$69))/(COUNTIF('Grille obs tuteur M1'!$I$8:$K$63,"CPSF5")+COUNTIF('Grille obs tuteur M2 '!$I$8:$K$78,"CPSF5")+COUNTIF('Grille obs tuteur M3'!$I$8:$K$54,"CPSF5")+COUNTIF('Grille obs tuteur M4'!$I$8:$K$51,"CPSF5")+COUNTIF('Grille obs tuteur M5'!$I$8:$K$69,"CPSF5"))</f>
        <v>0</v>
      </c>
    </row>
    <row r="11" spans="1:18" s="15" customFormat="1" ht="26.25">
      <c r="A11" s="474"/>
      <c r="B11" s="471"/>
      <c r="C11" s="257"/>
      <c r="D11" s="468" t="s">
        <v>3</v>
      </c>
      <c r="E11" s="295" t="s">
        <v>211</v>
      </c>
      <c r="F11" s="70">
        <f>(SUMIF('Grille obs tuteur M1'!$I$8:$K$63,"OISF6",'Grille obs tuteur M1'!$M$8:$M$63)+SUMIF('Grille obs tuteur M2 '!$I$8:$K$78,"OISF6",'Grille obs tuteur M2 '!$M$8:$M$78)+SUMIF('Grille obs tuteur M3'!$I$8:$K$54,"OISF6",'Grille obs tuteur M3'!$M$8:$M$54)+SUMIF('Grille obs tuteur M4'!$I$8:$K$51,"OISF6",'Grille obs tuteur M4'!$M$8:$M$51)+SUMIF('Grille obs tuteur M5'!$I$8:$K$69,"OISF6",'Grille obs tuteur M5'!$M$8:$M$69))/(COUNTIF('Grille obs tuteur M1'!$I$8:$K$63,"OISF6")+COUNTIF('Grille obs tuteur M2 '!$I$8:$K$78,"OISF6")+COUNTIF('Grille obs tuteur M3'!$I$8:$K$54,"OISF6")+COUNTIF('Grille obs tuteur M4'!$I$8:$K$51,"OISF6")+COUNTIF('Grille obs tuteur M5'!$I$8:$K$69,"OISF6"))</f>
        <v>0</v>
      </c>
      <c r="G11" s="474"/>
      <c r="H11" s="471"/>
      <c r="I11" s="257"/>
      <c r="J11" s="474"/>
      <c r="K11" s="471"/>
      <c r="L11" s="257"/>
      <c r="M11" s="25"/>
      <c r="N11" s="14"/>
      <c r="O11" s="72"/>
      <c r="P11" s="25"/>
      <c r="Q11" s="481"/>
      <c r="R11" s="484"/>
    </row>
    <row r="12" spans="1:18" s="15" customFormat="1" ht="12.75">
      <c r="A12" s="474"/>
      <c r="B12" s="471"/>
      <c r="C12" s="257"/>
      <c r="D12" s="468" t="s">
        <v>177</v>
      </c>
      <c r="E12" s="295" t="s">
        <v>192</v>
      </c>
      <c r="F12" s="70">
        <f>(SUMIF('Grille obs tuteur M1'!$I$8:$K$63,"OISF7",'Grille obs tuteur M1'!$M$8:$M$63)+SUMIF('Grille obs tuteur M2 '!$I$8:$K$78,"OISF7",'Grille obs tuteur M2 '!$M$8:$M$78)+SUMIF('Grille obs tuteur M3'!$I$8:$K$54,"OISF7",'Grille obs tuteur M3'!$M$8:$M$54)+SUMIF('Grille obs tuteur M4'!$I$8:$K$51,"OISF7",'Grille obs tuteur M4'!$M$8:$M$51)+SUMIF('Grille obs tuteur M5'!$I$8:$K$69,"OISF7",'Grille obs tuteur M5'!$M$8:$M$69))/(COUNTIF('Grille obs tuteur M1'!$I$8:$K$63,"OISF7")+COUNTIF('Grille obs tuteur M2 '!$I$8:$K$78,"OISF7")+COUNTIF('Grille obs tuteur M3'!$I$8:$K$54,"OISF7")+COUNTIF('Grille obs tuteur M4'!$I$8:$K$51,"OISF7")+COUNTIF('Grille obs tuteur M5'!$I$8:$K$69,"OISF7"))</f>
        <v>0</v>
      </c>
      <c r="G12" s="474"/>
      <c r="H12" s="471"/>
      <c r="I12" s="257"/>
      <c r="J12" s="474"/>
      <c r="K12" s="471"/>
      <c r="L12" s="257"/>
      <c r="M12" s="25"/>
      <c r="N12" s="14"/>
      <c r="O12" s="72"/>
      <c r="P12" s="25"/>
      <c r="Q12" s="481"/>
      <c r="R12" s="484"/>
    </row>
    <row r="13" spans="1:18" s="15" customFormat="1" ht="13.5" thickBot="1">
      <c r="A13" s="475"/>
      <c r="B13" s="472"/>
      <c r="C13" s="73"/>
      <c r="D13" s="468"/>
      <c r="E13" s="295"/>
      <c r="F13" s="299"/>
      <c r="G13" s="475"/>
      <c r="H13" s="472"/>
      <c r="I13" s="73"/>
      <c r="J13" s="475"/>
      <c r="K13" s="472"/>
      <c r="L13" s="73"/>
      <c r="M13" s="36"/>
      <c r="N13" s="259"/>
      <c r="O13" s="260"/>
      <c r="P13" s="36"/>
      <c r="Q13" s="482"/>
      <c r="R13" s="485"/>
    </row>
    <row r="14" spans="1:18" s="43" customFormat="1" ht="15.75" thickBot="1">
      <c r="A14" s="40" t="s">
        <v>12</v>
      </c>
      <c r="B14" s="41"/>
      <c r="C14" s="42">
        <f>IF(AND(ISBLANK(C6),ISBLANK(C7),ISBLANK(C8),ISBLANK(C9),ISBLANK(C10),ISBLANK(C11),ISBLANK(C12),ISBLANK(C13)),"",SUM(C6:C13)/COUNTA(A6:A13))</f>
        <v>0</v>
      </c>
      <c r="D14" s="40" t="s">
        <v>12</v>
      </c>
      <c r="E14" s="41"/>
      <c r="F14" s="42">
        <f>IF(AND(ISBLANK(F6),ISBLANK(F7),ISBLANK(F8),ISBLANK(F9),ISBLANK(F10),ISBLANK(F11),ISBLANK(F12),ISBLANK(F13)),"",SUM(F6:F13)/COUNTA(D6:D13))</f>
        <v>0</v>
      </c>
      <c r="G14" s="40" t="s">
        <v>12</v>
      </c>
      <c r="H14" s="41"/>
      <c r="I14" s="71">
        <f>IF(AND(ISBLANK(I6),ISBLANK(I7),ISBLANK(I8),ISBLANK(I9),ISBLANK(I10),ISBLANK(I11),ISBLANK(I12),ISBLANK(I13)),"",SUM(I6:I13)/COUNTA(G6:G13))</f>
        <v>0</v>
      </c>
      <c r="J14" s="40" t="s">
        <v>12</v>
      </c>
      <c r="K14" s="41"/>
      <c r="L14" s="42">
        <f>IF(AND(ISBLANK(L6),ISBLANK(L7),ISBLANK(L8),ISBLANK(L9),ISBLANK(L10),ISBLANK(L11),ISBLANK(L12),ISBLANK(L13)),"",SUM(L6:L13)/COUNTA(J6:J13))</f>
        <v>0</v>
      </c>
      <c r="M14" s="40" t="s">
        <v>12</v>
      </c>
      <c r="N14" s="41"/>
      <c r="O14" s="42">
        <f>IF(AND(ISBLANK(O6),ISBLANK(O7),ISBLANK(O8),ISBLANK(O9),ISBLANK(O10),ISBLANK(O11),ISBLANK(O12),ISBLANK(O13)),"",SUM(O6:O13)/COUNTA(M6:M13))</f>
        <v>0</v>
      </c>
      <c r="P14" s="40" t="s">
        <v>12</v>
      </c>
      <c r="Q14" s="41"/>
      <c r="R14" s="478">
        <f>IF(AND(ISBLANK(R6),ISBLANK(R7),ISBLANK(R8),ISBLANK(R9),ISBLANK(R10),ISBLANK(R11),ISBLANK(R12),ISBLANK(R13)),"",SUM(R6:R13)/COUNTA(P6:P13))</f>
        <v>0</v>
      </c>
    </row>
    <row r="15" spans="1:18" ht="12">
      <c r="A15" s="284" t="str">
        <f>IF(OR(C15="SFNM",F15="SFNM",I15="SFNM",L15="SFNM",O15="SFNM",R15="SFNM"),"SFNM","SFM")</f>
        <v>SFNM</v>
      </c>
      <c r="B15" s="285"/>
      <c r="C15" s="285" t="str">
        <f>IF(OR(C6&lt;0.3,C7&lt;0.3,C8&lt;0.3,C9&lt;0.3),"SFNM","SFM")</f>
        <v>SFNM</v>
      </c>
      <c r="D15" s="285"/>
      <c r="E15" s="285"/>
      <c r="F15" s="285" t="str">
        <f>IF(AND(ISBLANK(F7),ISBLANK(F8),ISBLANK(F9),ISBLANK(F10),ISBLANK(F11),ISBLANK(F12),ISBLANK(F13)),"",IF(OR(F7&lt;0.3,F8&lt;0.3,F9&lt;0.3,F10&lt;0.3,F11&lt;0.3,F12&lt;0.3),"SFNM","SFM"))</f>
        <v>SFNM</v>
      </c>
      <c r="G15" s="285"/>
      <c r="H15" s="285"/>
      <c r="I15" s="285" t="str">
        <f>IF(OR(I6&lt;0.3,I7&lt;0.3,I8&lt;0.3,I9&lt;0.3),"SFNM","SFM")</f>
        <v>SFNM</v>
      </c>
      <c r="J15" s="285"/>
      <c r="K15" s="285"/>
      <c r="L15" s="285" t="str">
        <f>IF(OR(L6&lt;0.3,L7&lt;0.3,L8&lt;0.3),"SFNM","SFM")</f>
        <v>SFNM</v>
      </c>
      <c r="M15" s="285"/>
      <c r="N15" s="285"/>
      <c r="O15" s="285" t="str">
        <f>IF(OR(O6&lt;0.3,O7&lt;0.3,O8&lt;0.3,O9&lt;0.3,O10&lt;0.3),"SFNM","SFM")</f>
        <v>SFNM</v>
      </c>
      <c r="P15" s="285"/>
      <c r="Q15" s="285"/>
      <c r="R15" s="285" t="str">
        <f>IF(OR(R6&lt;0.3,R7&lt;0.3,R8&lt;0.3,R9&lt;0.3,R10&lt;0.3),"SFNM","SFM")</f>
        <v>SFNM</v>
      </c>
    </row>
    <row r="16" ht="12">
      <c r="A16" s="286" t="s">
        <v>120</v>
      </c>
    </row>
  </sheetData>
  <sheetProtection sheet="1"/>
  <conditionalFormatting sqref="O14 L14 I14 F14 C14">
    <cfRule type="cellIs" priority="24" dxfId="96" operator="greaterThanOrEqual" stopIfTrue="1">
      <formula>0.5</formula>
    </cfRule>
    <cfRule type="cellIs" priority="25" dxfId="98" operator="lessThan" stopIfTrue="1">
      <formula>0.5</formula>
    </cfRule>
  </conditionalFormatting>
  <conditionalFormatting sqref="R14">
    <cfRule type="cellIs" priority="26" dxfId="96" operator="greaterThanOrEqual" stopIfTrue="1">
      <formula>0.7</formula>
    </cfRule>
    <cfRule type="cellIs" priority="27" dxfId="98" operator="lessThan" stopIfTrue="1">
      <formula>0.7</formula>
    </cfRule>
  </conditionalFormatting>
  <conditionalFormatting sqref="C6:C9">
    <cfRule type="cellIs" priority="23" dxfId="99" operator="between" stopIfTrue="1">
      <formula>0</formula>
      <formula>29%</formula>
    </cfRule>
  </conditionalFormatting>
  <conditionalFormatting sqref="F6:F12">
    <cfRule type="cellIs" priority="22" dxfId="99" operator="between" stopIfTrue="1">
      <formula>0</formula>
      <formula>29%</formula>
    </cfRule>
  </conditionalFormatting>
  <conditionalFormatting sqref="I6:I13">
    <cfRule type="cellIs" priority="21" dxfId="99" operator="between" stopIfTrue="1">
      <formula>0</formula>
      <formula>29%</formula>
    </cfRule>
  </conditionalFormatting>
  <conditionalFormatting sqref="L6:L8">
    <cfRule type="cellIs" priority="20" dxfId="99" operator="between" stopIfTrue="1">
      <formula>0</formula>
      <formula>29%</formula>
    </cfRule>
  </conditionalFormatting>
  <conditionalFormatting sqref="O6:O10">
    <cfRule type="cellIs" priority="19" dxfId="99" operator="between" stopIfTrue="1">
      <formula>0</formula>
      <formula>29%</formula>
    </cfRule>
  </conditionalFormatting>
  <conditionalFormatting sqref="R6:R12">
    <cfRule type="cellIs" priority="18" dxfId="99" operator="between" stopIfTrue="1">
      <formula>0</formula>
      <formula>29%</formula>
    </cfRule>
  </conditionalFormatting>
  <conditionalFormatting sqref="R6:R10">
    <cfRule type="cellIs" priority="17" dxfId="99" operator="between" stopIfTrue="1">
      <formula>0</formula>
      <formula>29%</formula>
    </cfRule>
  </conditionalFormatting>
  <conditionalFormatting sqref="C6:C9">
    <cfRule type="cellIs" priority="16" dxfId="99" operator="between" stopIfTrue="1">
      <formula>0</formula>
      <formula>29%</formula>
    </cfRule>
  </conditionalFormatting>
  <conditionalFormatting sqref="F6:F12">
    <cfRule type="cellIs" priority="15" dxfId="99" operator="between" stopIfTrue="1">
      <formula>0</formula>
      <formula>29%</formula>
    </cfRule>
  </conditionalFormatting>
  <conditionalFormatting sqref="I6:I13">
    <cfRule type="cellIs" priority="14" dxfId="99" operator="between" stopIfTrue="1">
      <formula>0</formula>
      <formula>29%</formula>
    </cfRule>
  </conditionalFormatting>
  <conditionalFormatting sqref="L6:L8">
    <cfRule type="cellIs" priority="13" dxfId="99" operator="between" stopIfTrue="1">
      <formula>0</formula>
      <formula>29%</formula>
    </cfRule>
  </conditionalFormatting>
  <conditionalFormatting sqref="O6:O10">
    <cfRule type="cellIs" priority="12" dxfId="99" operator="between" stopIfTrue="1">
      <formula>0</formula>
      <formula>29%</formula>
    </cfRule>
  </conditionalFormatting>
  <conditionalFormatting sqref="R6:R12">
    <cfRule type="cellIs" priority="11" dxfId="99" operator="between" stopIfTrue="1">
      <formula>0</formula>
      <formula>29%</formula>
    </cfRule>
  </conditionalFormatting>
  <conditionalFormatting sqref="R6:R10">
    <cfRule type="cellIs" priority="10" dxfId="99" operator="between" stopIfTrue="1">
      <formula>0</formula>
      <formula>29%</formula>
    </cfRule>
  </conditionalFormatting>
  <conditionalFormatting sqref="C14 F14 I14 O14 L14 R14">
    <cfRule type="cellIs" priority="8" dxfId="96" operator="greaterThanOrEqual" stopIfTrue="1">
      <formula>0.5</formula>
    </cfRule>
    <cfRule type="cellIs" priority="9" dxfId="98" operator="lessThan" stopIfTrue="1">
      <formula>0.5</formula>
    </cfRule>
  </conditionalFormatting>
  <conditionalFormatting sqref="C6:C9">
    <cfRule type="cellIs" priority="7" dxfId="99" operator="between" stopIfTrue="1">
      <formula>0</formula>
      <formula>29%</formula>
    </cfRule>
  </conditionalFormatting>
  <conditionalFormatting sqref="F6:F12">
    <cfRule type="cellIs" priority="6" dxfId="99" operator="between" stopIfTrue="1">
      <formula>0</formula>
      <formula>29%</formula>
    </cfRule>
  </conditionalFormatting>
  <conditionalFormatting sqref="I6:I13">
    <cfRule type="cellIs" priority="5" dxfId="99" operator="between" stopIfTrue="1">
      <formula>0</formula>
      <formula>29%</formula>
    </cfRule>
  </conditionalFormatting>
  <conditionalFormatting sqref="L6:L8">
    <cfRule type="cellIs" priority="4" dxfId="99" operator="between" stopIfTrue="1">
      <formula>0</formula>
      <formula>29%</formula>
    </cfRule>
  </conditionalFormatting>
  <conditionalFormatting sqref="O6:O10">
    <cfRule type="cellIs" priority="3" dxfId="99" operator="between" stopIfTrue="1">
      <formula>0</formula>
      <formula>29%</formula>
    </cfRule>
  </conditionalFormatting>
  <conditionalFormatting sqref="R6:R12">
    <cfRule type="cellIs" priority="2" dxfId="99" operator="between" stopIfTrue="1">
      <formula>0</formula>
      <formula>29%</formula>
    </cfRule>
  </conditionalFormatting>
  <conditionalFormatting sqref="R6:R10">
    <cfRule type="cellIs" priority="1" dxfId="99" operator="between" stopIfTrue="1">
      <formula>0</formula>
      <formula>29%</formula>
    </cfRule>
  </conditionalFormatting>
  <printOptions/>
  <pageMargins left="0.7480314960629921" right="0.7480314960629921" top="0.5905511811023623" bottom="0.984251968503937" header="0.11811023622047245" footer="0.5118110236220472"/>
  <pageSetup horizontalDpi="300" verticalDpi="300" orientation="landscape" paperSize="9" scale="99" r:id="rId1"/>
  <headerFooter alignWithMargins="0">
    <oddFooter>&amp;Cpage &amp;P</oddFoot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AV10"/>
  <sheetViews>
    <sheetView zoomScale="75" zoomScaleNormal="75" workbookViewId="0" topLeftCell="Y1">
      <pane xSplit="21192" topLeftCell="W1" activePane="topLeft" state="split"/>
      <selection pane="topLeft" activeCell="AY1" sqref="AY1"/>
      <selection pane="topRight" activeCell="W1" sqref="W1"/>
    </sheetView>
  </sheetViews>
  <sheetFormatPr defaultColWidth="11.00390625" defaultRowHeight="12.75"/>
  <cols>
    <col min="1" max="1" width="5.625" style="0" customWidth="1"/>
    <col min="2" max="2" width="18.625" style="0" customWidth="1"/>
    <col min="3" max="3" width="5.75390625" style="0" customWidth="1"/>
    <col min="4" max="8" width="5.625" style="0" customWidth="1"/>
    <col min="9" max="9" width="18.625" style="0" customWidth="1"/>
    <col min="10" max="16" width="5.625" style="0" customWidth="1"/>
    <col min="17" max="17" width="18.625" style="0" customWidth="1"/>
    <col min="18" max="24" width="5.625" style="0" customWidth="1"/>
    <col min="25" max="25" width="18.625" style="0" customWidth="1"/>
    <col min="26" max="32" width="5.625" style="0" customWidth="1"/>
    <col min="33" max="33" width="15.625" style="0" customWidth="1"/>
    <col min="34" max="41" width="5.625" style="0" customWidth="1"/>
    <col min="42" max="42" width="15.625" style="0" customWidth="1"/>
    <col min="43" max="48" width="5.625" style="0" customWidth="1"/>
  </cols>
  <sheetData>
    <row r="1" spans="1:48" s="252" customFormat="1" ht="27.75" customHeight="1" thickBot="1">
      <c r="A1" s="252" t="s">
        <v>346</v>
      </c>
      <c r="H1" s="613" t="str">
        <f>'Page de garde'!$C$6</f>
        <v>CQP Ouvrier Qualifié du Travail des Viandes en Industries Charcutières</v>
      </c>
      <c r="I1" s="613"/>
      <c r="J1" s="613"/>
      <c r="K1" s="613"/>
      <c r="L1" s="613"/>
      <c r="M1" s="613"/>
      <c r="N1" s="613"/>
      <c r="O1" s="613"/>
      <c r="P1" s="252" t="s">
        <v>346</v>
      </c>
      <c r="X1" s="252" t="str">
        <f>'Page de garde'!$C$6</f>
        <v>CQP Ouvrier Qualifié du Travail des Viandes en Industries Charcutières</v>
      </c>
      <c r="AF1" s="252" t="s">
        <v>346</v>
      </c>
      <c r="AH1" s="253"/>
      <c r="AI1" s="253"/>
      <c r="AJ1" s="253"/>
      <c r="AK1" s="253"/>
      <c r="AO1" s="613" t="str">
        <f>'Page de garde'!$C$6</f>
        <v>CQP Ouvrier Qualifié du Travail des Viandes en Industries Charcutières</v>
      </c>
      <c r="AP1" s="613"/>
      <c r="AQ1" s="613"/>
      <c r="AR1" s="613"/>
      <c r="AS1" s="613"/>
      <c r="AT1" s="613"/>
      <c r="AU1" s="613"/>
      <c r="AV1" s="613"/>
    </row>
    <row r="2" spans="1:48" s="33" customFormat="1" ht="27.75" customHeight="1" thickBot="1">
      <c r="A2" s="559" t="s">
        <v>13</v>
      </c>
      <c r="B2" s="237"/>
      <c r="C2" s="237"/>
      <c r="D2" s="237"/>
      <c r="E2" s="237"/>
      <c r="F2" s="237"/>
      <c r="G2" s="237"/>
      <c r="H2" s="237"/>
      <c r="I2" s="237"/>
      <c r="J2" s="237"/>
      <c r="K2" s="237"/>
      <c r="L2" s="237"/>
      <c r="M2" s="237"/>
      <c r="N2" s="237"/>
      <c r="O2" s="238"/>
      <c r="P2" s="560" t="s">
        <v>13</v>
      </c>
      <c r="Q2" s="237"/>
      <c r="R2" s="237"/>
      <c r="S2" s="237"/>
      <c r="T2" s="237"/>
      <c r="U2" s="237"/>
      <c r="V2" s="237"/>
      <c r="W2" s="237"/>
      <c r="X2" s="559"/>
      <c r="Y2" s="237"/>
      <c r="Z2" s="237"/>
      <c r="AA2" s="237"/>
      <c r="AB2" s="237"/>
      <c r="AC2" s="237"/>
      <c r="AD2" s="237"/>
      <c r="AE2" s="237"/>
      <c r="AF2" s="560" t="s">
        <v>13</v>
      </c>
      <c r="AG2" s="237"/>
      <c r="AH2" s="237"/>
      <c r="AI2" s="237"/>
      <c r="AJ2" s="237"/>
      <c r="AK2" s="237"/>
      <c r="AL2" s="237"/>
      <c r="AM2" s="237"/>
      <c r="AN2" s="237"/>
      <c r="AO2" s="559"/>
      <c r="AP2" s="237"/>
      <c r="AQ2" s="237"/>
      <c r="AR2" s="237"/>
      <c r="AS2" s="237"/>
      <c r="AT2" s="237"/>
      <c r="AU2" s="237"/>
      <c r="AV2" s="238"/>
    </row>
    <row r="3" spans="1:48" ht="50.25" customHeight="1" thickBot="1">
      <c r="A3" s="233" t="s">
        <v>14</v>
      </c>
      <c r="B3" s="234"/>
      <c r="C3" s="561"/>
      <c r="D3" s="237"/>
      <c r="E3" s="237"/>
      <c r="F3" s="237"/>
      <c r="G3" s="562"/>
      <c r="H3" s="235" t="s">
        <v>15</v>
      </c>
      <c r="I3" s="236"/>
      <c r="J3" s="561"/>
      <c r="K3" s="237"/>
      <c r="L3" s="237"/>
      <c r="M3" s="237"/>
      <c r="N3" s="237"/>
      <c r="O3" s="562"/>
      <c r="P3" s="233" t="s">
        <v>16</v>
      </c>
      <c r="Q3" s="237"/>
      <c r="R3" s="561"/>
      <c r="S3" s="237"/>
      <c r="T3" s="237"/>
      <c r="U3" s="237"/>
      <c r="V3" s="237"/>
      <c r="W3" s="562"/>
      <c r="X3" s="233" t="s">
        <v>17</v>
      </c>
      <c r="Y3" s="237"/>
      <c r="Z3" s="561"/>
      <c r="AA3" s="563"/>
      <c r="AB3" s="563"/>
      <c r="AC3" s="237"/>
      <c r="AD3" s="237"/>
      <c r="AE3" s="237"/>
      <c r="AF3" s="233" t="s">
        <v>18</v>
      </c>
      <c r="AG3" s="237"/>
      <c r="AH3" s="561"/>
      <c r="AI3" s="563"/>
      <c r="AJ3" s="563"/>
      <c r="AK3" s="563"/>
      <c r="AL3" s="237"/>
      <c r="AM3" s="237"/>
      <c r="AN3" s="237"/>
      <c r="AO3" s="233" t="s">
        <v>19</v>
      </c>
      <c r="AP3" s="562"/>
      <c r="AQ3" s="561"/>
      <c r="AR3" s="237"/>
      <c r="AS3" s="237"/>
      <c r="AT3" s="237"/>
      <c r="AU3" s="562"/>
      <c r="AV3" s="238"/>
    </row>
    <row r="4" spans="1:48" ht="49.5" customHeight="1">
      <c r="A4" s="579" t="s">
        <v>30</v>
      </c>
      <c r="B4" s="580" t="s">
        <v>123</v>
      </c>
      <c r="C4" s="153" t="s">
        <v>113</v>
      </c>
      <c r="D4" s="153"/>
      <c r="E4" s="153"/>
      <c r="F4" s="153"/>
      <c r="G4" s="154"/>
      <c r="H4" s="579" t="s">
        <v>9</v>
      </c>
      <c r="I4" s="580" t="s">
        <v>179</v>
      </c>
      <c r="J4" s="153" t="s">
        <v>101</v>
      </c>
      <c r="K4" s="153" t="s">
        <v>106</v>
      </c>
      <c r="L4" s="153" t="s">
        <v>83</v>
      </c>
      <c r="M4" s="153" t="s">
        <v>102</v>
      </c>
      <c r="N4" s="153" t="s">
        <v>112</v>
      </c>
      <c r="O4" s="154" t="s">
        <v>103</v>
      </c>
      <c r="P4" s="579" t="s">
        <v>48</v>
      </c>
      <c r="Q4" s="580" t="s">
        <v>194</v>
      </c>
      <c r="R4" s="153" t="s">
        <v>114</v>
      </c>
      <c r="S4" s="153" t="s">
        <v>99</v>
      </c>
      <c r="T4" s="153" t="s">
        <v>100</v>
      </c>
      <c r="U4" s="153" t="s">
        <v>113</v>
      </c>
      <c r="V4" s="153" t="s">
        <v>111</v>
      </c>
      <c r="W4" s="154" t="s">
        <v>204</v>
      </c>
      <c r="X4" s="579" t="s">
        <v>0</v>
      </c>
      <c r="Y4" s="580" t="s">
        <v>141</v>
      </c>
      <c r="Z4" s="153" t="s">
        <v>119</v>
      </c>
      <c r="AA4" s="153" t="s">
        <v>110</v>
      </c>
      <c r="AB4" s="558"/>
      <c r="AC4" s="558"/>
      <c r="AD4" s="564"/>
      <c r="AE4" s="588"/>
      <c r="AF4" s="585" t="s">
        <v>10</v>
      </c>
      <c r="AG4" s="586" t="s">
        <v>198</v>
      </c>
      <c r="AH4" s="153" t="s">
        <v>104</v>
      </c>
      <c r="AI4" s="153" t="s">
        <v>112</v>
      </c>
      <c r="AJ4" s="153" t="s">
        <v>118</v>
      </c>
      <c r="AK4" s="153" t="s">
        <v>110</v>
      </c>
      <c r="AL4" s="558"/>
      <c r="AM4" s="558"/>
      <c r="AN4" s="564"/>
      <c r="AO4" s="585" t="s">
        <v>49</v>
      </c>
      <c r="AP4" s="586" t="s">
        <v>143</v>
      </c>
      <c r="AQ4" s="153" t="s">
        <v>204</v>
      </c>
      <c r="AR4" s="153" t="s">
        <v>206</v>
      </c>
      <c r="AS4" s="153" t="s">
        <v>115</v>
      </c>
      <c r="AT4" s="153" t="s">
        <v>117</v>
      </c>
      <c r="AU4" s="558"/>
      <c r="AV4" s="564"/>
    </row>
    <row r="5" spans="1:48" ht="49.5" customHeight="1">
      <c r="A5" s="581" t="s">
        <v>31</v>
      </c>
      <c r="B5" s="295" t="s">
        <v>188</v>
      </c>
      <c r="C5" s="487" t="s">
        <v>101</v>
      </c>
      <c r="D5" s="487" t="s">
        <v>106</v>
      </c>
      <c r="E5" s="487" t="s">
        <v>83</v>
      </c>
      <c r="F5" s="487" t="s">
        <v>102</v>
      </c>
      <c r="G5" s="488" t="s">
        <v>107</v>
      </c>
      <c r="H5" s="581" t="s">
        <v>44</v>
      </c>
      <c r="I5" s="295" t="s">
        <v>130</v>
      </c>
      <c r="J5" s="487" t="s">
        <v>101</v>
      </c>
      <c r="K5" s="487" t="s">
        <v>106</v>
      </c>
      <c r="L5" s="487" t="s">
        <v>83</v>
      </c>
      <c r="M5" s="487" t="s">
        <v>102</v>
      </c>
      <c r="N5" s="567"/>
      <c r="O5" s="568"/>
      <c r="P5" s="581" t="s">
        <v>29</v>
      </c>
      <c r="Q5" s="295" t="s">
        <v>195</v>
      </c>
      <c r="R5" s="487" t="s">
        <v>101</v>
      </c>
      <c r="S5" s="487" t="s">
        <v>106</v>
      </c>
      <c r="T5" s="487" t="s">
        <v>83</v>
      </c>
      <c r="U5" s="487" t="s">
        <v>102</v>
      </c>
      <c r="V5" s="487" t="s">
        <v>234</v>
      </c>
      <c r="W5" s="488" t="s">
        <v>204</v>
      </c>
      <c r="X5" s="581" t="s">
        <v>28</v>
      </c>
      <c r="Y5" s="295" t="s">
        <v>196</v>
      </c>
      <c r="Z5" s="487" t="s">
        <v>105</v>
      </c>
      <c r="AA5" s="487" t="s">
        <v>119</v>
      </c>
      <c r="AB5" s="487" t="s">
        <v>110</v>
      </c>
      <c r="AC5" s="567"/>
      <c r="AD5" s="568"/>
      <c r="AE5" s="589"/>
      <c r="AF5" s="469" t="s">
        <v>20</v>
      </c>
      <c r="AG5" s="294" t="s">
        <v>199</v>
      </c>
      <c r="AH5" s="487" t="s">
        <v>104</v>
      </c>
      <c r="AI5" s="487" t="s">
        <v>105</v>
      </c>
      <c r="AJ5" s="487" t="s">
        <v>100</v>
      </c>
      <c r="AK5" s="487" t="s">
        <v>112</v>
      </c>
      <c r="AL5" s="487" t="s">
        <v>118</v>
      </c>
      <c r="AM5" s="487" t="s">
        <v>119</v>
      </c>
      <c r="AN5" s="488" t="s">
        <v>110</v>
      </c>
      <c r="AO5" s="469" t="s">
        <v>50</v>
      </c>
      <c r="AP5" s="294" t="s">
        <v>147</v>
      </c>
      <c r="AQ5" s="487" t="s">
        <v>207</v>
      </c>
      <c r="AR5" s="487" t="s">
        <v>117</v>
      </c>
      <c r="AS5" s="567"/>
      <c r="AT5" s="567"/>
      <c r="AU5" s="567"/>
      <c r="AV5" s="568"/>
    </row>
    <row r="6" spans="1:48" ht="49.5" customHeight="1">
      <c r="A6" s="581" t="s">
        <v>32</v>
      </c>
      <c r="B6" s="295" t="s">
        <v>189</v>
      </c>
      <c r="C6" s="487" t="s">
        <v>101</v>
      </c>
      <c r="D6" s="487" t="s">
        <v>106</v>
      </c>
      <c r="E6" s="487" t="s">
        <v>83</v>
      </c>
      <c r="F6" s="487" t="s">
        <v>102</v>
      </c>
      <c r="G6" s="488" t="s">
        <v>107</v>
      </c>
      <c r="H6" s="581" t="s">
        <v>45</v>
      </c>
      <c r="I6" s="295" t="s">
        <v>180</v>
      </c>
      <c r="J6" s="487" t="s">
        <v>101</v>
      </c>
      <c r="K6" s="487" t="s">
        <v>106</v>
      </c>
      <c r="L6" s="487" t="s">
        <v>83</v>
      </c>
      <c r="M6" s="487" t="s">
        <v>102</v>
      </c>
      <c r="N6" s="567"/>
      <c r="O6" s="568"/>
      <c r="P6" s="581" t="s">
        <v>1</v>
      </c>
      <c r="Q6" s="295" t="s">
        <v>283</v>
      </c>
      <c r="R6" s="487" t="s">
        <v>111</v>
      </c>
      <c r="S6" s="567"/>
      <c r="T6" s="567"/>
      <c r="U6" s="567"/>
      <c r="V6" s="567"/>
      <c r="W6" s="568"/>
      <c r="X6" s="581" t="s">
        <v>73</v>
      </c>
      <c r="Y6" s="295" t="s">
        <v>197</v>
      </c>
      <c r="Z6" s="487" t="s">
        <v>105</v>
      </c>
      <c r="AA6" s="487" t="s">
        <v>99</v>
      </c>
      <c r="AB6" s="487" t="s">
        <v>119</v>
      </c>
      <c r="AC6" s="487" t="s">
        <v>110</v>
      </c>
      <c r="AD6" s="488" t="s">
        <v>205</v>
      </c>
      <c r="AE6" s="590"/>
      <c r="AF6" s="469" t="s">
        <v>11</v>
      </c>
      <c r="AG6" s="294" t="s">
        <v>200</v>
      </c>
      <c r="AH6" s="487" t="s">
        <v>112</v>
      </c>
      <c r="AI6" s="487" t="s">
        <v>109</v>
      </c>
      <c r="AJ6" s="487" t="s">
        <v>118</v>
      </c>
      <c r="AK6" s="487" t="s">
        <v>119</v>
      </c>
      <c r="AL6" s="487" t="s">
        <v>110</v>
      </c>
      <c r="AM6" s="567"/>
      <c r="AN6" s="568"/>
      <c r="AO6" s="469" t="s">
        <v>51</v>
      </c>
      <c r="AP6" s="294" t="s">
        <v>124</v>
      </c>
      <c r="AQ6" s="487" t="s">
        <v>116</v>
      </c>
      <c r="AR6" s="487" t="s">
        <v>206</v>
      </c>
      <c r="AS6" s="567"/>
      <c r="AT6" s="567"/>
      <c r="AU6" s="567"/>
      <c r="AV6" s="568"/>
    </row>
    <row r="7" spans="1:48" ht="49.5" customHeight="1">
      <c r="A7" s="581" t="s">
        <v>33</v>
      </c>
      <c r="B7" s="295" t="s">
        <v>190</v>
      </c>
      <c r="C7" s="567" t="s">
        <v>99</v>
      </c>
      <c r="D7" s="567" t="s">
        <v>113</v>
      </c>
      <c r="E7" s="567"/>
      <c r="F7" s="567"/>
      <c r="G7" s="568"/>
      <c r="H7" s="581" t="s">
        <v>46</v>
      </c>
      <c r="I7" s="295" t="s">
        <v>181</v>
      </c>
      <c r="J7" s="487" t="s">
        <v>101</v>
      </c>
      <c r="K7" s="487" t="s">
        <v>106</v>
      </c>
      <c r="L7" s="487" t="s">
        <v>83</v>
      </c>
      <c r="M7" s="487" t="s">
        <v>102</v>
      </c>
      <c r="N7" s="567"/>
      <c r="O7" s="568"/>
      <c r="P7" s="581" t="s">
        <v>2</v>
      </c>
      <c r="Q7" s="295" t="s">
        <v>193</v>
      </c>
      <c r="R7" s="487" t="s">
        <v>114</v>
      </c>
      <c r="S7" s="567"/>
      <c r="T7" s="567"/>
      <c r="U7" s="567"/>
      <c r="V7" s="567"/>
      <c r="W7" s="568"/>
      <c r="X7" s="565"/>
      <c r="Y7" s="566"/>
      <c r="Z7" s="567"/>
      <c r="AA7" s="567"/>
      <c r="AB7" s="567"/>
      <c r="AC7" s="567"/>
      <c r="AD7" s="568"/>
      <c r="AE7" s="589"/>
      <c r="AF7" s="469" t="s">
        <v>135</v>
      </c>
      <c r="AG7" s="294" t="s">
        <v>201</v>
      </c>
      <c r="AH7" s="487" t="s">
        <v>105</v>
      </c>
      <c r="AI7" s="487" t="s">
        <v>112</v>
      </c>
      <c r="AJ7" s="487" t="s">
        <v>107</v>
      </c>
      <c r="AK7" s="487" t="s">
        <v>118</v>
      </c>
      <c r="AL7" s="487" t="s">
        <v>119</v>
      </c>
      <c r="AM7" s="487" t="s">
        <v>110</v>
      </c>
      <c r="AN7" s="568"/>
      <c r="AO7" s="469" t="s">
        <v>52</v>
      </c>
      <c r="AP7" s="294" t="s">
        <v>144</v>
      </c>
      <c r="AQ7" s="487" t="s">
        <v>99</v>
      </c>
      <c r="AR7" s="487" t="s">
        <v>113</v>
      </c>
      <c r="AS7" s="487" t="s">
        <v>204</v>
      </c>
      <c r="AT7" s="487" t="s">
        <v>206</v>
      </c>
      <c r="AU7" s="487" t="s">
        <v>103</v>
      </c>
      <c r="AV7" s="488" t="s">
        <v>108</v>
      </c>
    </row>
    <row r="8" spans="1:48" ht="49.5" customHeight="1">
      <c r="A8" s="565"/>
      <c r="B8" s="566"/>
      <c r="C8" s="567"/>
      <c r="D8" s="567"/>
      <c r="E8" s="567"/>
      <c r="F8" s="567"/>
      <c r="G8" s="568"/>
      <c r="H8" s="581" t="s">
        <v>47</v>
      </c>
      <c r="I8" s="295" t="s">
        <v>191</v>
      </c>
      <c r="J8" s="487" t="s">
        <v>109</v>
      </c>
      <c r="K8" s="487" t="s">
        <v>118</v>
      </c>
      <c r="L8" s="567"/>
      <c r="M8" s="567"/>
      <c r="N8" s="567"/>
      <c r="O8" s="568"/>
      <c r="P8" s="565"/>
      <c r="Q8" s="566"/>
      <c r="R8" s="567"/>
      <c r="S8" s="567"/>
      <c r="T8" s="567"/>
      <c r="U8" s="567"/>
      <c r="V8" s="567"/>
      <c r="W8" s="568"/>
      <c r="X8" s="565"/>
      <c r="Y8" s="566"/>
      <c r="Z8" s="567"/>
      <c r="AA8" s="567"/>
      <c r="AB8" s="567"/>
      <c r="AC8" s="567"/>
      <c r="AD8" s="568"/>
      <c r="AE8" s="589"/>
      <c r="AF8" s="469" t="s">
        <v>134</v>
      </c>
      <c r="AG8" s="294" t="s">
        <v>209</v>
      </c>
      <c r="AH8" s="487" t="s">
        <v>101</v>
      </c>
      <c r="AI8" s="487" t="s">
        <v>106</v>
      </c>
      <c r="AJ8" s="487" t="s">
        <v>83</v>
      </c>
      <c r="AK8" s="487" t="s">
        <v>102</v>
      </c>
      <c r="AL8" s="567"/>
      <c r="AM8" s="567"/>
      <c r="AN8" s="568"/>
      <c r="AO8" s="469" t="s">
        <v>53</v>
      </c>
      <c r="AP8" s="294" t="s">
        <v>202</v>
      </c>
      <c r="AQ8" s="487" t="s">
        <v>116</v>
      </c>
      <c r="AR8" s="487" t="s">
        <v>111</v>
      </c>
      <c r="AS8" s="487" t="s">
        <v>206</v>
      </c>
      <c r="AT8" s="487" t="s">
        <v>207</v>
      </c>
      <c r="AU8" s="567"/>
      <c r="AV8" s="568"/>
    </row>
    <row r="9" spans="1:48" ht="49.5" customHeight="1">
      <c r="A9" s="565"/>
      <c r="B9" s="566"/>
      <c r="C9" s="567"/>
      <c r="D9" s="567"/>
      <c r="E9" s="567"/>
      <c r="F9" s="567"/>
      <c r="G9" s="568"/>
      <c r="H9" s="581" t="s">
        <v>3</v>
      </c>
      <c r="I9" s="295" t="s">
        <v>211</v>
      </c>
      <c r="J9" s="487" t="s">
        <v>108</v>
      </c>
      <c r="K9" s="567"/>
      <c r="L9" s="567"/>
      <c r="M9" s="567"/>
      <c r="N9" s="567"/>
      <c r="O9" s="568"/>
      <c r="P9" s="565"/>
      <c r="Q9" s="566"/>
      <c r="R9" s="567"/>
      <c r="S9" s="567"/>
      <c r="T9" s="567"/>
      <c r="U9" s="567"/>
      <c r="V9" s="567"/>
      <c r="W9" s="568"/>
      <c r="X9" s="565"/>
      <c r="Y9" s="566"/>
      <c r="Z9" s="567"/>
      <c r="AA9" s="567"/>
      <c r="AB9" s="567"/>
      <c r="AC9" s="567"/>
      <c r="AD9" s="568"/>
      <c r="AE9" s="589"/>
      <c r="AF9" s="569"/>
      <c r="AG9" s="570"/>
      <c r="AH9" s="567"/>
      <c r="AI9" s="567"/>
      <c r="AJ9" s="567"/>
      <c r="AK9" s="567"/>
      <c r="AL9" s="567"/>
      <c r="AM9" s="567"/>
      <c r="AN9" s="568"/>
      <c r="AO9" s="569"/>
      <c r="AP9" s="570"/>
      <c r="AQ9" s="567"/>
      <c r="AR9" s="567"/>
      <c r="AS9" s="567"/>
      <c r="AT9" s="567"/>
      <c r="AU9" s="567"/>
      <c r="AV9" s="568"/>
    </row>
    <row r="10" spans="1:48" ht="49.5" customHeight="1" thickBot="1">
      <c r="A10" s="571"/>
      <c r="B10" s="572"/>
      <c r="C10" s="573"/>
      <c r="D10" s="573"/>
      <c r="E10" s="573"/>
      <c r="F10" s="573"/>
      <c r="G10" s="574"/>
      <c r="H10" s="582" t="s">
        <v>177</v>
      </c>
      <c r="I10" s="583" t="s">
        <v>192</v>
      </c>
      <c r="J10" s="584" t="s">
        <v>111</v>
      </c>
      <c r="K10" s="584"/>
      <c r="L10" s="573"/>
      <c r="M10" s="573"/>
      <c r="N10" s="573"/>
      <c r="O10" s="574"/>
      <c r="P10" s="575"/>
      <c r="Q10" s="576"/>
      <c r="R10" s="573"/>
      <c r="S10" s="573"/>
      <c r="T10" s="573"/>
      <c r="U10" s="573"/>
      <c r="V10" s="573"/>
      <c r="W10" s="574"/>
      <c r="X10" s="577"/>
      <c r="Y10" s="572"/>
      <c r="Z10" s="573"/>
      <c r="AA10" s="573"/>
      <c r="AB10" s="573"/>
      <c r="AC10" s="573"/>
      <c r="AD10" s="574"/>
      <c r="AE10" s="591"/>
      <c r="AF10" s="578"/>
      <c r="AG10" s="576"/>
      <c r="AH10" s="573"/>
      <c r="AI10" s="573"/>
      <c r="AJ10" s="573"/>
      <c r="AK10" s="573"/>
      <c r="AL10" s="573"/>
      <c r="AM10" s="573"/>
      <c r="AN10" s="574"/>
      <c r="AO10" s="578"/>
      <c r="AP10" s="576"/>
      <c r="AQ10" s="573"/>
      <c r="AR10" s="573"/>
      <c r="AS10" s="573"/>
      <c r="AT10" s="573"/>
      <c r="AU10" s="573"/>
      <c r="AV10" s="574"/>
    </row>
  </sheetData>
  <sheetProtection sheet="1" objects="1" scenarios="1"/>
  <mergeCells count="2">
    <mergeCell ref="H1:O1"/>
    <mergeCell ref="AO1:AV1"/>
  </mergeCells>
  <printOptions/>
  <pageMargins left="0.5511811023622047" right="0.5511811023622047" top="0.5905511811023623" bottom="0.984251968503937" header="0.5118110236220472" footer="0.5118110236220472"/>
  <pageSetup orientation="landscape" paperSize="9" r:id="rId1"/>
  <headerFooter alignWithMargins="0">
    <oddFooter>&amp;Cpage &amp;P</oddFooter>
  </headerFooter>
  <colBreaks count="2" manualBreakCount="2">
    <brk id="15" max="65535" man="1"/>
    <brk id="31" max="65535" man="1"/>
  </colBreaks>
</worksheet>
</file>

<file path=xl/worksheets/sheet12.xml><?xml version="1.0" encoding="utf-8"?>
<worksheet xmlns="http://schemas.openxmlformats.org/spreadsheetml/2006/main" xmlns:r="http://schemas.openxmlformats.org/officeDocument/2006/relationships">
  <dimension ref="A1:I32"/>
  <sheetViews>
    <sheetView workbookViewId="0" topLeftCell="A1">
      <selection activeCell="C17" sqref="C17"/>
    </sheetView>
  </sheetViews>
  <sheetFormatPr defaultColWidth="10.75390625" defaultRowHeight="12.75"/>
  <cols>
    <col min="1" max="9" width="13.125" style="530" customWidth="1"/>
    <col min="10" max="16384" width="10.75390625" style="530" customWidth="1"/>
  </cols>
  <sheetData>
    <row r="1" spans="1:9" s="529" customFormat="1" ht="25.5" customHeight="1">
      <c r="A1" s="492" t="s">
        <v>212</v>
      </c>
      <c r="B1" s="493">
        <f>'Page de garde'!C8</f>
        <v>0</v>
      </c>
      <c r="C1" s="494"/>
      <c r="D1" s="492" t="s">
        <v>213</v>
      </c>
      <c r="E1" s="495"/>
      <c r="F1" s="492" t="s">
        <v>214</v>
      </c>
      <c r="G1" s="534" t="s">
        <v>232</v>
      </c>
      <c r="H1" s="496"/>
      <c r="I1" s="535"/>
    </row>
    <row r="2" spans="1:9" s="529" customFormat="1" ht="6" customHeight="1">
      <c r="A2" s="492"/>
      <c r="B2" s="497"/>
      <c r="C2" s="497"/>
      <c r="D2" s="492"/>
      <c r="E2" s="498"/>
      <c r="F2" s="497"/>
      <c r="G2" s="499"/>
      <c r="H2" s="499"/>
      <c r="I2" s="536"/>
    </row>
    <row r="3" spans="1:9" s="529" customFormat="1" ht="25.5" customHeight="1">
      <c r="A3" s="492" t="s">
        <v>215</v>
      </c>
      <c r="B3" s="500" t="str">
        <f>'Page de garde'!C7</f>
        <v>Préciser ici l'entreprise </v>
      </c>
      <c r="C3" s="501"/>
      <c r="D3" s="492" t="s">
        <v>216</v>
      </c>
      <c r="E3" s="495"/>
      <c r="F3" s="537"/>
      <c r="G3" s="528" t="s">
        <v>340</v>
      </c>
      <c r="H3" s="502"/>
      <c r="I3" s="538"/>
    </row>
    <row r="4" spans="1:9" ht="35.25" customHeight="1">
      <c r="A4" s="503"/>
      <c r="B4" s="504" t="s">
        <v>217</v>
      </c>
      <c r="C4" s="505"/>
      <c r="D4" s="505"/>
      <c r="E4" s="505"/>
      <c r="F4" s="505"/>
      <c r="G4" s="505"/>
      <c r="H4" s="505"/>
      <c r="I4" s="505"/>
    </row>
    <row r="5" spans="1:9" s="531" customFormat="1" ht="39.75" customHeight="1">
      <c r="A5" s="129"/>
      <c r="B5" s="130" t="s">
        <v>85</v>
      </c>
      <c r="C5" s="130" t="s">
        <v>14</v>
      </c>
      <c r="D5" s="130" t="s">
        <v>15</v>
      </c>
      <c r="E5" s="130" t="s">
        <v>55</v>
      </c>
      <c r="F5" s="130" t="s">
        <v>56</v>
      </c>
      <c r="G5" s="130" t="s">
        <v>57</v>
      </c>
      <c r="H5" s="130" t="s">
        <v>58</v>
      </c>
      <c r="I5" s="509"/>
    </row>
    <row r="6" spans="1:9" s="531" customFormat="1" ht="28.5" customHeight="1">
      <c r="A6" s="129"/>
      <c r="B6" s="130" t="s">
        <v>218</v>
      </c>
      <c r="C6" s="46">
        <f>'Grille synthèse tuteur 3ème éva'!C14</f>
        <v>0</v>
      </c>
      <c r="D6" s="46">
        <f>'Grille synthèse tuteur 3ème éva'!F14</f>
        <v>0</v>
      </c>
      <c r="E6" s="46">
        <f>'Grille synthèse tuteur 3ème éva'!I14</f>
        <v>0</v>
      </c>
      <c r="F6" s="46">
        <f>'Grille synthèse tuteur 3ème éva'!L14</f>
        <v>0</v>
      </c>
      <c r="G6" s="46">
        <f>'Grille synthèse tuteur 3ème éva'!O14</f>
        <v>0</v>
      </c>
      <c r="H6" s="46">
        <f>'Grille synthèse tuteur 3ème éva'!R14</f>
        <v>0</v>
      </c>
      <c r="I6" s="510"/>
    </row>
    <row r="7" spans="1:9" s="531" customFormat="1" ht="28.5" customHeight="1">
      <c r="A7" s="129"/>
      <c r="B7" s="130" t="s">
        <v>62</v>
      </c>
      <c r="C7" s="46"/>
      <c r="D7" s="46"/>
      <c r="E7" s="46"/>
      <c r="F7" s="46"/>
      <c r="G7" s="46"/>
      <c r="H7" s="46"/>
      <c r="I7" s="510"/>
    </row>
    <row r="8" spans="1:9" s="531" customFormat="1" ht="28.5" customHeight="1" thickBot="1">
      <c r="A8" s="129"/>
      <c r="B8" s="131" t="s">
        <v>219</v>
      </c>
      <c r="C8" s="47"/>
      <c r="D8" s="47"/>
      <c r="E8" s="47"/>
      <c r="F8" s="47"/>
      <c r="G8" s="47"/>
      <c r="H8" s="47"/>
      <c r="I8" s="510"/>
    </row>
    <row r="9" spans="1:9" s="531" customFormat="1" ht="19.5" customHeight="1" thickBot="1">
      <c r="A9" s="129"/>
      <c r="B9" s="132" t="s">
        <v>4</v>
      </c>
      <c r="C9" s="133">
        <f aca="true" t="shared" si="0" ref="C9:I9">IF(OR(ISBLANK(C6),ISBLANK(C7),ISBLANK(C8)),"",AVERAGE(C6:C8))</f>
      </c>
      <c r="D9" s="133">
        <f t="shared" si="0"/>
      </c>
      <c r="E9" s="133">
        <f t="shared" si="0"/>
      </c>
      <c r="F9" s="133">
        <f t="shared" si="0"/>
      </c>
      <c r="G9" s="133">
        <f t="shared" si="0"/>
      </c>
      <c r="H9" s="133">
        <f t="shared" si="0"/>
      </c>
      <c r="I9" s="510">
        <f t="shared" si="0"/>
      </c>
    </row>
    <row r="10" spans="1:9" s="531" customFormat="1" ht="6" customHeight="1" thickBot="1">
      <c r="A10" s="129"/>
      <c r="B10" s="128"/>
      <c r="C10" s="134"/>
      <c r="D10" s="134"/>
      <c r="E10" s="129"/>
      <c r="F10" s="129"/>
      <c r="G10" s="129"/>
      <c r="H10" s="129"/>
      <c r="I10" s="129"/>
    </row>
    <row r="11" spans="1:9" s="531" customFormat="1" ht="28.5" customHeight="1" thickBot="1">
      <c r="A11" s="129"/>
      <c r="B11" s="135" t="s">
        <v>220</v>
      </c>
      <c r="C11" s="136">
        <f aca="true" t="shared" si="1" ref="C11:I11">IF(C9="","",IF(AND(C6&gt;=50%,C7&gt;=50%,C8&gt;=50%,C9&gt;=70%),"Validé","Echec"))</f>
      </c>
      <c r="D11" s="136">
        <f t="shared" si="1"/>
      </c>
      <c r="E11" s="136">
        <f t="shared" si="1"/>
      </c>
      <c r="F11" s="136">
        <f t="shared" si="1"/>
      </c>
      <c r="G11" s="136">
        <f t="shared" si="1"/>
      </c>
      <c r="H11" s="136">
        <f t="shared" si="1"/>
      </c>
      <c r="I11" s="261">
        <f t="shared" si="1"/>
      </c>
    </row>
    <row r="12" spans="1:9" s="531" customFormat="1" ht="6" customHeight="1" thickBot="1">
      <c r="A12" s="129"/>
      <c r="B12" s="128"/>
      <c r="C12" s="134"/>
      <c r="D12" s="134"/>
      <c r="E12" s="129"/>
      <c r="F12" s="129"/>
      <c r="G12" s="129"/>
      <c r="H12" s="129"/>
      <c r="I12" s="129"/>
    </row>
    <row r="13" spans="1:9" s="531" customFormat="1" ht="28.5" customHeight="1" thickBot="1">
      <c r="A13" s="129"/>
      <c r="B13" s="139" t="s">
        <v>221</v>
      </c>
      <c r="C13" s="506">
        <f>IF(OR(C11="",D11="",E11="",F11="",G11="",H11="",I11=""),"",IF(AND(C11="Validé",D11="Validé",E11="Validé",F11="Validé",G11="Validé",H11="Validé",I11="Validé"),"Attribution","Echec"))</f>
      </c>
      <c r="D13" s="507"/>
      <c r="E13" s="507"/>
      <c r="F13" s="507"/>
      <c r="G13" s="137"/>
      <c r="H13" s="137"/>
      <c r="I13" s="539"/>
    </row>
    <row r="14" spans="1:9" ht="11.25">
      <c r="A14" s="540"/>
      <c r="B14" s="541" t="s">
        <v>222</v>
      </c>
      <c r="C14" s="540"/>
      <c r="D14" s="540"/>
      <c r="E14" s="540"/>
      <c r="F14" s="540"/>
      <c r="G14" s="540"/>
      <c r="H14" s="540"/>
      <c r="I14" s="540"/>
    </row>
    <row r="15" spans="1:9" ht="11.25">
      <c r="A15" s="540"/>
      <c r="B15" s="542" t="str">
        <f>IF('Grille synthèse tuteur 3ème éva'!A15="SFNM","Attention ! Au moins un savoir-faire est maîtrisé à moins de 30%",IF('Grille synthèse tuteur 3ème éva'!A15="SFM","Tous les savoir-faire sont maîtrisés au minimum à 30%",""))</f>
        <v>Attention ! Au moins un savoir-faire est maîtrisé à moins de 30%</v>
      </c>
      <c r="C15" s="540"/>
      <c r="D15" s="540"/>
      <c r="E15" s="540"/>
      <c r="F15" s="540"/>
      <c r="G15" s="540"/>
      <c r="H15" s="540"/>
      <c r="I15" s="540"/>
    </row>
    <row r="16" spans="1:9" ht="11.25">
      <c r="A16" s="540"/>
      <c r="B16" s="540"/>
      <c r="C16" s="540"/>
      <c r="D16" s="540"/>
      <c r="E16" s="540"/>
      <c r="F16" s="540"/>
      <c r="G16" s="540"/>
      <c r="H16" s="540"/>
      <c r="I16" s="540"/>
    </row>
    <row r="17" spans="1:9" ht="12.75">
      <c r="A17" s="543" t="s">
        <v>223</v>
      </c>
      <c r="B17" s="544"/>
      <c r="C17" s="543" t="s">
        <v>348</v>
      </c>
      <c r="D17" s="540"/>
      <c r="E17" s="543" t="s">
        <v>224</v>
      </c>
      <c r="F17" s="540"/>
      <c r="G17" s="540"/>
      <c r="H17" s="540"/>
      <c r="I17" s="540"/>
    </row>
    <row r="18" spans="1:9" ht="12.75">
      <c r="A18" s="545" t="s">
        <v>225</v>
      </c>
      <c r="B18" s="544"/>
      <c r="C18" s="545" t="s">
        <v>225</v>
      </c>
      <c r="D18" s="540"/>
      <c r="E18" s="545" t="s">
        <v>225</v>
      </c>
      <c r="F18" s="540"/>
      <c r="G18" s="540"/>
      <c r="H18" s="540"/>
      <c r="I18" s="540"/>
    </row>
    <row r="19" spans="1:9" ht="12.75">
      <c r="A19" s="545" t="s">
        <v>215</v>
      </c>
      <c r="B19" s="544"/>
      <c r="C19" s="545" t="s">
        <v>215</v>
      </c>
      <c r="D19" s="540"/>
      <c r="E19" s="545"/>
      <c r="F19" s="540"/>
      <c r="G19" s="540"/>
      <c r="H19" s="540"/>
      <c r="I19" s="540"/>
    </row>
    <row r="20" spans="1:9" ht="12.75">
      <c r="A20" s="545" t="s">
        <v>226</v>
      </c>
      <c r="B20" s="544"/>
      <c r="C20" s="545" t="s">
        <v>226</v>
      </c>
      <c r="D20" s="540"/>
      <c r="E20" s="545" t="s">
        <v>227</v>
      </c>
      <c r="F20" s="540"/>
      <c r="G20" s="540"/>
      <c r="H20" s="540"/>
      <c r="I20" s="540"/>
    </row>
    <row r="21" spans="1:9" ht="13.5" thickBot="1">
      <c r="A21" s="545" t="s">
        <v>228</v>
      </c>
      <c r="B21" s="544"/>
      <c r="C21" s="545" t="s">
        <v>228</v>
      </c>
      <c r="D21" s="540"/>
      <c r="E21" s="545" t="s">
        <v>228</v>
      </c>
      <c r="F21" s="540"/>
      <c r="G21" s="540"/>
      <c r="H21" s="540"/>
      <c r="I21" s="540"/>
    </row>
    <row r="22" spans="1:9" ht="13.5" thickBot="1">
      <c r="A22" s="544"/>
      <c r="B22" s="544"/>
      <c r="C22" s="544"/>
      <c r="D22" s="540"/>
      <c r="E22" s="540"/>
      <c r="F22" s="540"/>
      <c r="G22" s="546" t="s">
        <v>229</v>
      </c>
      <c r="H22" s="547"/>
      <c r="I22" s="548" t="s">
        <v>84</v>
      </c>
    </row>
    <row r="23" spans="1:9" ht="12.75">
      <c r="A23" s="543" t="s">
        <v>230</v>
      </c>
      <c r="B23" s="544"/>
      <c r="C23" s="543" t="s">
        <v>231</v>
      </c>
      <c r="D23" s="540"/>
      <c r="E23" s="540"/>
      <c r="F23" s="540"/>
      <c r="G23" s="549"/>
      <c r="H23" s="550"/>
      <c r="I23" s="551"/>
    </row>
    <row r="24" spans="1:9" ht="12.75">
      <c r="A24" s="545" t="s">
        <v>225</v>
      </c>
      <c r="B24" s="544"/>
      <c r="C24" s="545" t="s">
        <v>225</v>
      </c>
      <c r="D24" s="540"/>
      <c r="E24" s="540"/>
      <c r="F24" s="540"/>
      <c r="G24" s="552"/>
      <c r="H24" s="553"/>
      <c r="I24" s="554"/>
    </row>
    <row r="25" spans="1:9" ht="12.75">
      <c r="A25" s="545"/>
      <c r="B25" s="544"/>
      <c r="C25" s="545" t="s">
        <v>215</v>
      </c>
      <c r="D25" s="540"/>
      <c r="E25" s="540"/>
      <c r="F25" s="540"/>
      <c r="G25" s="552"/>
      <c r="H25" s="553"/>
      <c r="I25" s="554"/>
    </row>
    <row r="26" spans="1:9" ht="12.75">
      <c r="A26" s="545" t="s">
        <v>226</v>
      </c>
      <c r="B26" s="544"/>
      <c r="C26" s="545" t="s">
        <v>226</v>
      </c>
      <c r="D26" s="540"/>
      <c r="E26" s="540"/>
      <c r="F26" s="540"/>
      <c r="G26" s="552"/>
      <c r="H26" s="553"/>
      <c r="I26" s="554"/>
    </row>
    <row r="27" spans="1:9" ht="13.5" thickBot="1">
      <c r="A27" s="545" t="s">
        <v>228</v>
      </c>
      <c r="B27" s="544"/>
      <c r="C27" s="545" t="s">
        <v>228</v>
      </c>
      <c r="D27" s="540"/>
      <c r="E27" s="540"/>
      <c r="F27" s="540"/>
      <c r="G27" s="555"/>
      <c r="H27" s="556"/>
      <c r="I27" s="557"/>
    </row>
    <row r="28" spans="1:3" ht="12.75">
      <c r="A28" s="532"/>
      <c r="B28" s="533"/>
      <c r="C28" s="533"/>
    </row>
    <row r="29" spans="2:3" ht="12.75">
      <c r="B29" s="533"/>
      <c r="C29" s="533"/>
    </row>
    <row r="30" spans="2:3" ht="12.75">
      <c r="B30" s="533"/>
      <c r="C30" s="533"/>
    </row>
    <row r="31" spans="2:3" ht="12.75">
      <c r="B31" s="533"/>
      <c r="C31" s="533"/>
    </row>
    <row r="32" spans="2:3" ht="12.75">
      <c r="B32" s="533"/>
      <c r="C32" s="533"/>
    </row>
  </sheetData>
  <sheetProtection sheet="1"/>
  <conditionalFormatting sqref="B11">
    <cfRule type="cellIs" priority="9" dxfId="98" operator="equal" stopIfTrue="1">
      <formula>Echec</formula>
    </cfRule>
    <cfRule type="cellIs" priority="10" dxfId="96" operator="equal" stopIfTrue="1">
      <formula>Validé</formula>
    </cfRule>
  </conditionalFormatting>
  <conditionalFormatting sqref="C11:I11">
    <cfRule type="cellIs" priority="7" dxfId="98" operator="equal" stopIfTrue="1">
      <formula>"Echec"</formula>
    </cfRule>
    <cfRule type="cellIs" priority="8" dxfId="96" operator="equal" stopIfTrue="1">
      <formula>"Validé"</formula>
    </cfRule>
  </conditionalFormatting>
  <conditionalFormatting sqref="C6:I8">
    <cfRule type="cellIs" priority="5" dxfId="100" operator="lessThan" stopIfTrue="1">
      <formula>0.5</formula>
    </cfRule>
    <cfRule type="cellIs" priority="6" dxfId="101" operator="greaterThanOrEqual" stopIfTrue="1">
      <formula>0.5</formula>
    </cfRule>
  </conditionalFormatting>
  <conditionalFormatting sqref="C9:I9">
    <cfRule type="cellIs" priority="3" dxfId="100" operator="lessThan" stopIfTrue="1">
      <formula>0.7</formula>
    </cfRule>
    <cfRule type="cellIs" priority="4" dxfId="101" operator="greaterThanOrEqual" stopIfTrue="1">
      <formula>0.7</formula>
    </cfRule>
  </conditionalFormatting>
  <conditionalFormatting sqref="C13 C11">
    <cfRule type="cellIs" priority="1" dxfId="98" operator="equal" stopIfTrue="1">
      <formula>"Echec"</formula>
    </cfRule>
    <cfRule type="cellIs" priority="2" dxfId="96" operator="equal" stopIfTrue="1">
      <formula>"Attribution"</formula>
    </cfRule>
  </conditionalFormatting>
  <printOptions/>
  <pageMargins left="0.5905511811023623" right="0.5905511811023623" top="0.5905511811023623" bottom="0.5905511811023623" header="0.11811023622047245" footer="0.5118110236220472"/>
  <pageSetup orientation="landscape" paperSize="9" r:id="rId2"/>
  <drawing r:id="rId1"/>
</worksheet>
</file>

<file path=xl/worksheets/sheet13.xml><?xml version="1.0" encoding="utf-8"?>
<worksheet xmlns="http://schemas.openxmlformats.org/spreadsheetml/2006/main" xmlns:r="http://schemas.openxmlformats.org/officeDocument/2006/relationships">
  <dimension ref="A1:N43"/>
  <sheetViews>
    <sheetView zoomScale="80" zoomScaleNormal="80" workbookViewId="0" topLeftCell="A1">
      <selection activeCell="B34" sqref="B34"/>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4" s="146" customFormat="1" ht="13.5" thickBot="1">
      <c r="A1" s="147" t="s">
        <v>59</v>
      </c>
      <c r="B1" s="146">
        <f>IF(ISBLANK('Page de garde'!$C$8),"",'Page de garde'!$C$8)</f>
      </c>
      <c r="C1" s="146">
        <f>'Page de garde'!A1</f>
        <v>0</v>
      </c>
      <c r="I1" s="146" t="s">
        <v>74</v>
      </c>
      <c r="N1" s="176"/>
    </row>
    <row r="2" spans="1:14" ht="13.5">
      <c r="A2" s="112" t="s">
        <v>21</v>
      </c>
      <c r="B2" s="113"/>
      <c r="C2" s="113"/>
      <c r="D2" s="112" t="s">
        <v>22</v>
      </c>
      <c r="E2" s="142"/>
      <c r="F2" s="220"/>
      <c r="G2" s="112" t="s">
        <v>23</v>
      </c>
      <c r="H2" s="145"/>
      <c r="I2" s="143" t="s">
        <v>27</v>
      </c>
      <c r="J2" s="113"/>
      <c r="K2" s="113"/>
      <c r="L2" s="113"/>
      <c r="M2" s="145"/>
      <c r="N2" s="177"/>
    </row>
    <row r="3" spans="1:14" ht="13.5" customHeight="1">
      <c r="A3" s="614" t="s">
        <v>6</v>
      </c>
      <c r="B3" s="608" t="s">
        <v>24</v>
      </c>
      <c r="C3" s="608" t="s">
        <v>25</v>
      </c>
      <c r="D3" s="114" t="s">
        <v>63</v>
      </c>
      <c r="E3" s="115"/>
      <c r="F3" s="218"/>
      <c r="G3" s="608" t="s">
        <v>87</v>
      </c>
      <c r="H3" s="608" t="s">
        <v>65</v>
      </c>
      <c r="I3" s="161"/>
      <c r="J3" s="160"/>
      <c r="K3" s="148"/>
      <c r="L3" s="148"/>
      <c r="M3" s="149"/>
      <c r="N3" s="177"/>
    </row>
    <row r="4" spans="1:14" ht="13.5" customHeight="1">
      <c r="A4" s="615"/>
      <c r="B4" s="609"/>
      <c r="C4" s="609"/>
      <c r="D4" s="118" t="s">
        <v>64</v>
      </c>
      <c r="E4" s="115"/>
      <c r="F4" s="122"/>
      <c r="G4" s="609"/>
      <c r="H4" s="609"/>
      <c r="I4" s="150"/>
      <c r="J4" s="151"/>
      <c r="K4" s="151"/>
      <c r="L4" s="151"/>
      <c r="M4" s="152"/>
      <c r="N4" s="177"/>
    </row>
    <row r="5" spans="1:14" ht="26.25">
      <c r="A5" s="116" t="s">
        <v>7</v>
      </c>
      <c r="B5" s="117"/>
      <c r="C5" s="117"/>
      <c r="D5" s="118" t="s">
        <v>26</v>
      </c>
      <c r="E5" s="115"/>
      <c r="F5" s="122"/>
      <c r="G5" s="609"/>
      <c r="H5" s="609"/>
      <c r="I5" s="119"/>
      <c r="J5" s="120"/>
      <c r="K5" s="121" t="s">
        <v>26</v>
      </c>
      <c r="L5" s="121"/>
      <c r="M5" s="122"/>
      <c r="N5" s="177"/>
    </row>
    <row r="6" spans="1:14" s="16" customFormat="1" ht="13.5" customHeight="1" thickBot="1">
      <c r="A6" s="123" t="s">
        <v>8</v>
      </c>
      <c r="B6" s="124"/>
      <c r="C6" s="124"/>
      <c r="D6" s="56"/>
      <c r="E6" s="56"/>
      <c r="F6" s="219"/>
      <c r="G6" s="610"/>
      <c r="H6" s="610"/>
      <c r="I6" s="125"/>
      <c r="J6" s="126"/>
      <c r="K6" s="127">
        <f>IF(D6="","",D6)</f>
      </c>
      <c r="L6" s="127">
        <f>IF(E6="","",E6)</f>
      </c>
      <c r="M6" s="179">
        <f>IF(F6="","",F6)</f>
      </c>
      <c r="N6" s="178"/>
    </row>
    <row r="7" spans="1:13" s="16" customFormat="1" ht="15" thickBot="1">
      <c r="A7" s="94" t="s">
        <v>61</v>
      </c>
      <c r="B7" s="95"/>
      <c r="C7" s="95"/>
      <c r="D7" s="50"/>
      <c r="E7" s="50"/>
      <c r="F7" s="50"/>
      <c r="G7" s="109"/>
      <c r="H7" s="51"/>
      <c r="I7" s="272"/>
      <c r="J7" s="273"/>
      <c r="K7" s="63"/>
      <c r="L7" s="63"/>
      <c r="M7" s="63"/>
    </row>
    <row r="8" spans="1:13" ht="13.5">
      <c r="A8" s="96" t="s">
        <v>35</v>
      </c>
      <c r="B8" s="97"/>
      <c r="C8" s="98" t="s">
        <v>38</v>
      </c>
      <c r="D8" s="57"/>
      <c r="E8" s="57"/>
      <c r="F8" s="57"/>
      <c r="G8" s="90"/>
      <c r="H8" s="2"/>
      <c r="I8" s="274" t="s">
        <v>37</v>
      </c>
      <c r="J8" s="275"/>
      <c r="K8" s="64">
        <f>IF(ISBLANK(D8),"",D8)</f>
      </c>
      <c r="L8" s="64">
        <f>IF(ISBLANK(E8),"",E8)</f>
      </c>
      <c r="M8" s="64">
        <f>IF(ISBLANK(F8),"",F8)</f>
      </c>
    </row>
    <row r="9" spans="1:13" ht="13.5">
      <c r="A9" s="239" t="s">
        <v>5</v>
      </c>
      <c r="B9" s="93"/>
      <c r="C9" s="93"/>
      <c r="D9" s="59"/>
      <c r="E9" s="59"/>
      <c r="F9" s="59"/>
      <c r="G9" s="90"/>
      <c r="H9" s="2"/>
      <c r="I9" s="276" t="s">
        <v>37</v>
      </c>
      <c r="J9" s="277"/>
      <c r="K9" s="65">
        <f>IF(ISBLANK(D8),"",D8)</f>
      </c>
      <c r="L9" s="65">
        <f>IF(ISBLANK(E8),"",E8)</f>
      </c>
      <c r="M9" s="65">
        <f>IF(ISBLANK(F8),"",F8)</f>
      </c>
    </row>
    <row r="10" spans="1:13" ht="12.75" customHeight="1">
      <c r="A10" s="239"/>
      <c r="B10" s="99"/>
      <c r="C10" s="93"/>
      <c r="D10" s="59"/>
      <c r="E10" s="59"/>
      <c r="F10" s="59"/>
      <c r="G10" s="90"/>
      <c r="H10" s="2"/>
      <c r="I10" s="276" t="s">
        <v>37</v>
      </c>
      <c r="J10" s="278"/>
      <c r="K10" s="65">
        <f>IF(ISBLANK(D8),"",D8)</f>
      </c>
      <c r="L10" s="65">
        <f>IF(ISBLANK(E8),"",E8)</f>
      </c>
      <c r="M10" s="65">
        <f>IF(ISBLANK(F8),"",F8)</f>
      </c>
    </row>
    <row r="11" spans="1:13" ht="13.5">
      <c r="A11" s="239"/>
      <c r="B11" s="99"/>
      <c r="C11" s="93"/>
      <c r="D11" s="59"/>
      <c r="E11" s="59"/>
      <c r="F11" s="59"/>
      <c r="G11" s="90"/>
      <c r="H11" s="2"/>
      <c r="I11" s="276" t="s">
        <v>37</v>
      </c>
      <c r="J11" s="279"/>
      <c r="K11" s="65">
        <f>IF(ISBLANK(D8),"",D8)</f>
      </c>
      <c r="L11" s="65">
        <f>IF(ISBLANK(E8),"",E8)</f>
      </c>
      <c r="M11" s="65">
        <f>IF(ISBLANK(F8),"",F8)</f>
      </c>
    </row>
    <row r="12" spans="1:13" ht="13.5">
      <c r="A12" s="239"/>
      <c r="B12" s="99"/>
      <c r="C12" s="93"/>
      <c r="D12" s="59"/>
      <c r="E12" s="59"/>
      <c r="F12" s="59"/>
      <c r="G12" s="90"/>
      <c r="H12" s="2"/>
      <c r="I12" s="276" t="s">
        <v>37</v>
      </c>
      <c r="J12" s="279"/>
      <c r="K12" s="65">
        <f>IF(ISBLANK(D8),"",D8)</f>
      </c>
      <c r="L12" s="65">
        <f>IF(ISBLANK(E8),"",E8)</f>
      </c>
      <c r="M12" s="65">
        <f>IF(ISBLANK(F8),"",F8)</f>
      </c>
    </row>
    <row r="13" spans="1:13" ht="13.5">
      <c r="A13" s="91" t="s">
        <v>43</v>
      </c>
      <c r="B13" s="99"/>
      <c r="C13" s="93"/>
      <c r="D13" s="59"/>
      <c r="E13" s="59"/>
      <c r="F13" s="59"/>
      <c r="G13" s="90"/>
      <c r="H13" s="2"/>
      <c r="I13" s="276" t="s">
        <v>37</v>
      </c>
      <c r="J13" s="280"/>
      <c r="K13" s="65">
        <f>IF(ISBLANK(D8),"",D8)</f>
      </c>
      <c r="L13" s="65">
        <f>IF(ISBLANK(E8),"",E8)</f>
      </c>
      <c r="M13" s="65">
        <f>IF(ISBLANK(F8),"",F8)</f>
      </c>
    </row>
    <row r="14" spans="1:13" ht="14.25" thickBot="1">
      <c r="A14" s="92" t="s">
        <v>43</v>
      </c>
      <c r="B14" s="100"/>
      <c r="C14" s="101"/>
      <c r="D14" s="60"/>
      <c r="E14" s="60"/>
      <c r="F14" s="60"/>
      <c r="G14" s="90"/>
      <c r="H14" s="232"/>
      <c r="I14" s="281"/>
      <c r="J14" s="282"/>
      <c r="K14" s="66"/>
      <c r="L14" s="66"/>
      <c r="M14" s="67"/>
    </row>
    <row r="15" spans="1:13" ht="13.5">
      <c r="A15" s="96" t="s">
        <v>36</v>
      </c>
      <c r="B15" s="104"/>
      <c r="C15" s="98" t="s">
        <v>38</v>
      </c>
      <c r="D15" s="57"/>
      <c r="E15" s="57"/>
      <c r="F15" s="57"/>
      <c r="G15" s="90"/>
      <c r="H15" s="232"/>
      <c r="I15" s="274" t="s">
        <v>37</v>
      </c>
      <c r="J15" s="275"/>
      <c r="K15" s="64">
        <f>IF(OR(ISBLANK(D15),ISBLANK(D16)),"",SUM(D15:D16)/COUNT(D15:D16))</f>
      </c>
      <c r="L15" s="64">
        <f>IF(OR(ISBLANK(E15),ISBLANK(E16)),"",SUM(E15:E16)/COUNT(E15:E16))</f>
      </c>
      <c r="M15" s="64">
        <f>IF(OR(ISBLANK(F15),ISBLANK(F16)),"",SUM(F15:F16)/COUNT(F15:F16))</f>
      </c>
    </row>
    <row r="16" spans="1:13" ht="13.5">
      <c r="A16" s="91"/>
      <c r="B16" s="99"/>
      <c r="C16" s="103" t="s">
        <v>38</v>
      </c>
      <c r="D16" s="61"/>
      <c r="E16" s="61"/>
      <c r="F16" s="61"/>
      <c r="G16" s="90"/>
      <c r="H16" s="232"/>
      <c r="I16" s="276" t="s">
        <v>37</v>
      </c>
      <c r="J16" s="280"/>
      <c r="K16" s="65">
        <f>IF(OR(ISBLANK(D15),ISBLANK(D16)),"",SUM(D15:D16)/COUNT(D15:D16))</f>
      </c>
      <c r="L16" s="65">
        <f>IF(OR(ISBLANK(E15),ISBLANK(E16)),"",SUM(E15:E16)/COUNT(E15:E16))</f>
      </c>
      <c r="M16" s="65">
        <f>IF(OR(ISBLANK(F15),ISBLANK(F16)),"",SUM(F15:F16)/COUNT(F15:F16))</f>
      </c>
    </row>
    <row r="17" spans="1:13" ht="13.5">
      <c r="A17" s="91" t="s">
        <v>43</v>
      </c>
      <c r="B17" s="99"/>
      <c r="C17" s="93"/>
      <c r="D17" s="59"/>
      <c r="E17" s="59"/>
      <c r="F17" s="59"/>
      <c r="G17" s="90"/>
      <c r="H17" s="232"/>
      <c r="I17" s="276" t="s">
        <v>37</v>
      </c>
      <c r="J17" s="280"/>
      <c r="K17" s="65">
        <f>IF(OR(ISBLANK(D15),ISBLANK(D16)),"",SUM(D15:D16)/COUNT(D15:D16))</f>
      </c>
      <c r="L17" s="65">
        <f>IF(OR(ISBLANK(E15),ISBLANK(E16)),"",SUM(E15:E16)/COUNT(E15:E16))</f>
      </c>
      <c r="M17" s="65">
        <f>IF(OR(ISBLANK(F15),ISBLANK(F16)),"",SUM(F15:F16)/COUNT(F15:F16))</f>
      </c>
    </row>
    <row r="18" spans="1:13" ht="13.5">
      <c r="A18" s="91"/>
      <c r="B18" s="99"/>
      <c r="C18" s="93"/>
      <c r="D18" s="59"/>
      <c r="E18" s="59"/>
      <c r="F18" s="59"/>
      <c r="G18" s="90"/>
      <c r="H18" s="232"/>
      <c r="I18" s="276" t="s">
        <v>37</v>
      </c>
      <c r="J18" s="280"/>
      <c r="K18" s="65">
        <f>IF(OR(ISBLANK(D15),ISBLANK(D16)),"",SUM(D15:D16)/COUNT(D15:D16))</f>
      </c>
      <c r="L18" s="65">
        <f>IF(OR(ISBLANK(E15),ISBLANK(E16)),"",SUM(E15:E16)/COUNT(E15:E16))</f>
      </c>
      <c r="M18" s="65">
        <f>IF(OR(ISBLANK(F15),ISBLANK(F16)),"",SUM(F15:F16)/COUNT(F15:F16))</f>
      </c>
    </row>
    <row r="19" spans="1:13" ht="13.5">
      <c r="A19" s="91"/>
      <c r="B19" s="99"/>
      <c r="C19" s="93"/>
      <c r="D19" s="59"/>
      <c r="E19" s="59"/>
      <c r="F19" s="59"/>
      <c r="G19" s="90"/>
      <c r="H19" s="232"/>
      <c r="I19" s="276" t="s">
        <v>37</v>
      </c>
      <c r="J19" s="280"/>
      <c r="K19" s="65">
        <f>IF(OR(ISBLANK(D15),ISBLANK(D16)),"",SUM(D15:D16)/COUNT(D15:D16))</f>
      </c>
      <c r="L19" s="65">
        <f>IF(OR(ISBLANK(E15),ISBLANK(E16)),"",SUM(E15:E16)/COUNT(E15:E16))</f>
      </c>
      <c r="M19" s="65">
        <f>IF(OR(ISBLANK(F15),ISBLANK(F16)),"",SUM(F15:F16)/COUNT(F15:F16))</f>
      </c>
    </row>
    <row r="20" spans="1:13" ht="13.5">
      <c r="A20" s="91"/>
      <c r="B20" s="99"/>
      <c r="C20" s="93"/>
      <c r="D20" s="59"/>
      <c r="E20" s="59"/>
      <c r="F20" s="59"/>
      <c r="G20" s="90"/>
      <c r="H20" s="232"/>
      <c r="I20" s="276" t="s">
        <v>37</v>
      </c>
      <c r="J20" s="280"/>
      <c r="K20" s="65">
        <f>IF(OR(ISBLANK(D15),ISBLANK(D16)),"",SUM(D15:D16)/COUNT(D15:D16))</f>
      </c>
      <c r="L20" s="65">
        <f>IF(OR(ISBLANK(E15),ISBLANK(E16)),"",SUM(E15:E16)/COUNT(E15:E16))</f>
      </c>
      <c r="M20" s="65">
        <f>IF(OR(ISBLANK(F15),ISBLANK(F16)),"",SUM(F15:F16)/COUNT(F15:F16))</f>
      </c>
    </row>
    <row r="21" spans="1:13" ht="14.25" customHeight="1" thickBot="1">
      <c r="A21" s="92" t="s">
        <v>43</v>
      </c>
      <c r="B21" s="100"/>
      <c r="C21" s="101"/>
      <c r="D21" s="60"/>
      <c r="E21" s="60"/>
      <c r="F21" s="60"/>
      <c r="G21" s="90"/>
      <c r="H21" s="232"/>
      <c r="I21" s="281"/>
      <c r="J21" s="282"/>
      <c r="K21" s="66"/>
      <c r="L21" s="66"/>
      <c r="M21" s="67"/>
    </row>
    <row r="22" spans="1:13" ht="13.5">
      <c r="A22" s="96" t="s">
        <v>42</v>
      </c>
      <c r="B22" s="104"/>
      <c r="C22" s="97" t="s">
        <v>39</v>
      </c>
      <c r="D22" s="57"/>
      <c r="E22" s="57"/>
      <c r="F22" s="57"/>
      <c r="G22" s="90"/>
      <c r="H22" s="232"/>
      <c r="I22" s="274" t="s">
        <v>37</v>
      </c>
      <c r="J22" s="275"/>
      <c r="K22" s="64">
        <f>IF(OR(ISBLANK(D22),ISBLANK(D23),ISBLANK(D24)),"",SUM(D22:D24)/COUNT(D22:D24))</f>
      </c>
      <c r="L22" s="64">
        <f>IF(OR(ISBLANK(E22),ISBLANK(E23),ISBLANK(E24)),"",SUM(E22:E24)/COUNT(E22:E24))</f>
      </c>
      <c r="M22" s="64">
        <f>IF(OR(ISBLANK(F22),ISBLANK(F23),ISBLANK(F24)),"",SUM(F22:F24)/COUNT(F22:F24))</f>
      </c>
    </row>
    <row r="23" spans="1:13" ht="13.5">
      <c r="A23" s="93"/>
      <c r="B23" s="99"/>
      <c r="C23" s="105" t="s">
        <v>41</v>
      </c>
      <c r="D23" s="62"/>
      <c r="E23" s="62"/>
      <c r="F23" s="62"/>
      <c r="G23" s="90"/>
      <c r="H23" s="2"/>
      <c r="I23" s="276" t="s">
        <v>37</v>
      </c>
      <c r="J23" s="280"/>
      <c r="K23" s="65">
        <f>IF(OR(ISBLANK(D22),ISBLANK(D23),ISBLANK(D24)),"",SUM(D22:D24)/COUNT(D22:D24))</f>
      </c>
      <c r="L23" s="65">
        <f>IF(OR(ISBLANK(E22),ISBLANK(E23),ISBLANK(E24)),"",SUM(E22:E24)/3)</f>
      </c>
      <c r="M23" s="65">
        <f>IF(OR(ISBLANK(F22),ISBLANK(F23),ISBLANK(F24)),"",SUM(F22:F24)/3)</f>
      </c>
    </row>
    <row r="24" spans="1:13" ht="13.5">
      <c r="A24" s="93"/>
      <c r="B24" s="99"/>
      <c r="C24" s="103" t="s">
        <v>39</v>
      </c>
      <c r="D24" s="62"/>
      <c r="E24" s="62"/>
      <c r="F24" s="62"/>
      <c r="G24" s="90"/>
      <c r="H24" s="2"/>
      <c r="I24" s="276" t="s">
        <v>37</v>
      </c>
      <c r="J24" s="280"/>
      <c r="K24" s="65">
        <f>IF(OR(ISBLANK(D22),ISBLANK(D23),ISBLANK(D24)),"",SUM(D22:D24)/COUNT(D22:D24))</f>
      </c>
      <c r="L24" s="65">
        <f>IF(OR(ISBLANK(E22),ISBLANK(E23),ISBLANK(E24)),"",SUM(E22:E24)/3)</f>
      </c>
      <c r="M24" s="65">
        <f>IF(OR(ISBLANK(F22),ISBLANK(F23),ISBLANK(F24)),"",SUM(F22:F24)/3)</f>
      </c>
    </row>
    <row r="25" spans="1:13" ht="13.5">
      <c r="A25" s="91" t="s">
        <v>43</v>
      </c>
      <c r="B25" s="99"/>
      <c r="C25" s="93"/>
      <c r="D25" s="59"/>
      <c r="E25" s="59"/>
      <c r="F25" s="59"/>
      <c r="G25" s="90"/>
      <c r="H25" s="2"/>
      <c r="I25" s="276" t="s">
        <v>37</v>
      </c>
      <c r="J25" s="280"/>
      <c r="K25" s="65">
        <f>IF(OR(ISBLANK(D22),ISBLANK(D23),ISBLANK(D24)),"",SUM(D22:D24)/COUNT(D22:D24))</f>
      </c>
      <c r="L25" s="65">
        <f>IF(OR(ISBLANK(E22),ISBLANK(E23),ISBLANK(E24)),"",SUM(E22:E24)/COUNT(E22:E24))</f>
      </c>
      <c r="M25" s="65">
        <f>IF(OR(ISBLANK(F22),ISBLANK(F23),ISBLANK(F24)),"",SUM(F22:F24)/COUNT(F22:F24))</f>
      </c>
    </row>
    <row r="26" spans="1:13" ht="13.5">
      <c r="A26" s="91"/>
      <c r="B26" s="99"/>
      <c r="C26" s="93"/>
      <c r="D26" s="59"/>
      <c r="E26" s="59"/>
      <c r="F26" s="59"/>
      <c r="G26" s="90"/>
      <c r="H26" s="2"/>
      <c r="I26" s="276" t="s">
        <v>37</v>
      </c>
      <c r="J26" s="280"/>
      <c r="K26" s="65">
        <f>IF(OR(ISBLANK(D22),ISBLANK(D23),ISBLANK(D24)),"",SUM(D22:D24)/COUNT(D22:D24))</f>
      </c>
      <c r="L26" s="65">
        <f>IF(OR(ISBLANK(E22),ISBLANK(E23),ISBLANK(E24)),"",SUM(E22:E24)/COUNT(E22:E24))</f>
      </c>
      <c r="M26" s="65">
        <f>IF(OR(ISBLANK(F22),ISBLANK(F23),ISBLANK(F24)),"",SUM(F22:F24)/COUNT(F22:F24))</f>
      </c>
    </row>
    <row r="27" spans="1:13" ht="13.5">
      <c r="A27" s="91"/>
      <c r="B27" s="99"/>
      <c r="C27" s="93"/>
      <c r="D27" s="59"/>
      <c r="E27" s="59"/>
      <c r="F27" s="59"/>
      <c r="G27" s="90"/>
      <c r="H27" s="2"/>
      <c r="I27" s="276" t="s">
        <v>37</v>
      </c>
      <c r="J27" s="280"/>
      <c r="K27" s="65">
        <f>IF(OR(ISBLANK(D22),ISBLANK(D23),ISBLANK(D24)),"",SUM(D22:D24)/COUNT(D22:D24))</f>
      </c>
      <c r="L27" s="65">
        <f>IF(OR(ISBLANK(E22),ISBLANK(E23),ISBLANK(E24)),"",SUM(E22:E24)/COUNT(E22:E24))</f>
      </c>
      <c r="M27" s="65">
        <f>IF(OR(ISBLANK(F22),ISBLANK(F23),ISBLANK(F24)),"",SUM(F22:F24)/COUNT(F22:F24))</f>
      </c>
    </row>
    <row r="28" spans="1:13" ht="14.25" customHeight="1" thickBot="1">
      <c r="A28" s="92" t="s">
        <v>43</v>
      </c>
      <c r="B28" s="100"/>
      <c r="C28" s="101"/>
      <c r="D28" s="60"/>
      <c r="E28" s="60"/>
      <c r="F28" s="60"/>
      <c r="G28" s="90"/>
      <c r="H28" s="2"/>
      <c r="I28" s="281"/>
      <c r="J28" s="282"/>
      <c r="K28" s="66"/>
      <c r="L28" s="66"/>
      <c r="M28" s="67"/>
    </row>
    <row r="29" spans="1:13" ht="13.5">
      <c r="A29" s="96" t="s">
        <v>42</v>
      </c>
      <c r="B29" s="97"/>
      <c r="C29" s="102" t="s">
        <v>39</v>
      </c>
      <c r="D29" s="61"/>
      <c r="E29" s="61"/>
      <c r="F29" s="61"/>
      <c r="G29" s="90"/>
      <c r="H29" s="2"/>
      <c r="I29" s="274" t="s">
        <v>37</v>
      </c>
      <c r="J29" s="275"/>
      <c r="K29" s="231">
        <f>IF(OR(ISBLANK(D29),ISBLANK(D30),ISBLANK(D31),ISBLANK(D32)),"",SUM(D29:D32)/COUNT(D29:D32))</f>
      </c>
      <c r="L29" s="231">
        <f>IF(OR(ISBLANK(E29),ISBLANK(E30),ISBLANK(E31),ISBLANK(E32)),"",SUM(E29:E32)/COUNT(E29:E32))</f>
      </c>
      <c r="M29" s="231">
        <f>IF(OR(ISBLANK(F29),ISBLANK(F30),ISBLANK(F31),ISBLANK(F32)),"",SUM(F29:F32)/COUNT(F29:F32))</f>
      </c>
    </row>
    <row r="30" spans="1:13" ht="13.5">
      <c r="A30" s="93"/>
      <c r="B30" s="93"/>
      <c r="C30" s="105" t="s">
        <v>41</v>
      </c>
      <c r="D30" s="62"/>
      <c r="E30" s="62"/>
      <c r="F30" s="62"/>
      <c r="G30" s="90"/>
      <c r="H30" s="2"/>
      <c r="I30" s="276" t="s">
        <v>37</v>
      </c>
      <c r="J30" s="283"/>
      <c r="K30" s="86">
        <f>IF(OR(ISBLANK(D29),ISBLANK(D30),ISBLANK(D31),ISBLANK(D32)),"",SUM(D29:D32)/COUNT(D29:D32))</f>
      </c>
      <c r="L30" s="86">
        <f>IF(OR(ISBLANK(E29),ISBLANK(E30),ISBLANK(E31),ISBLANK(E32)),"",SUM(E29:E32)/COUNT(E29:E32))</f>
      </c>
      <c r="M30" s="86">
        <f>IF(OR(ISBLANK(F29),ISBLANK(F30),ISBLANK(F31),ISBLANK(F32)),"",SUM(F29:F32)/COUNT(F29:F32))</f>
      </c>
    </row>
    <row r="31" spans="1:13" ht="13.5">
      <c r="A31" s="93"/>
      <c r="B31" s="90"/>
      <c r="C31" s="105" t="s">
        <v>39</v>
      </c>
      <c r="D31" s="62"/>
      <c r="E31" s="62"/>
      <c r="F31" s="62"/>
      <c r="G31" s="110"/>
      <c r="H31" s="2"/>
      <c r="I31" s="276" t="s">
        <v>37</v>
      </c>
      <c r="J31" s="283"/>
      <c r="K31" s="86">
        <f>IF(OR(ISBLANK(D29),ISBLANK(D30),ISBLANK(D31),ISBLANK(D32)),"",SUM(D29:D32)/COUNT(D29:D32))</f>
      </c>
      <c r="L31" s="86">
        <f>IF(OR(ISBLANK(E29),ISBLANK(E30),ISBLANK(E31),ISBLANK(E32)),"",SUM(E29:E32)/COUNT(E29:E32))</f>
      </c>
      <c r="M31" s="86">
        <f>IF(OR(ISBLANK(F29),ISBLANK(F30),ISBLANK(F31),ISBLANK(F32)),"",SUM(F29:F32)/COUNT(F29:F32))</f>
      </c>
    </row>
    <row r="32" spans="1:13" ht="15">
      <c r="A32" s="93"/>
      <c r="B32" s="106"/>
      <c r="C32" s="103" t="s">
        <v>39</v>
      </c>
      <c r="D32" s="62"/>
      <c r="E32" s="62"/>
      <c r="F32" s="62"/>
      <c r="G32" s="90"/>
      <c r="H32" s="2"/>
      <c r="I32" s="276" t="s">
        <v>37</v>
      </c>
      <c r="J32" s="280"/>
      <c r="K32" s="65">
        <f>IF(OR(ISBLANK(D29),ISBLANK(D30),ISBLANK(D31),ISBLANK(D32)),"",SUM(D29:D32)/COUNT(D29:D32))</f>
      </c>
      <c r="L32" s="65">
        <f>IF(OR(ISBLANK(E29),ISBLANK(E30),ISBLANK(E31),ISBLANK(E32)),"",SUM(E29:E32)/COUNT(E29:E32))</f>
      </c>
      <c r="M32" s="65">
        <f>IF(OR(ISBLANK(F29),ISBLANK(F30),ISBLANK(F31),ISBLANK(F32)),"",SUM(F29:F32)/COUNT(F29:F32))</f>
      </c>
    </row>
    <row r="33" spans="1:13" ht="15">
      <c r="A33" s="93"/>
      <c r="B33" s="107"/>
      <c r="C33" s="93"/>
      <c r="D33" s="68"/>
      <c r="E33" s="68"/>
      <c r="F33" s="68"/>
      <c r="G33" s="90"/>
      <c r="H33" s="2"/>
      <c r="I33" s="276" t="s">
        <v>37</v>
      </c>
      <c r="J33" s="280"/>
      <c r="K33" s="65">
        <f>IF(OR(ISBLANK(D29),ISBLANK(D30),ISBLANK(D31),ISBLANK(D32)),"",SUM(D29:D32)/COUNT(D29:D32))</f>
      </c>
      <c r="L33" s="65">
        <f>IF(OR(ISBLANK(E29),ISBLANK(E30),ISBLANK(E31),ISBLANK(E32)),"",SUM(E29:E32)/COUNT(E29:E32))</f>
      </c>
      <c r="M33" s="65">
        <f>IF(OR(ISBLANK(F29),ISBLANK(F30),ISBLANK(F31),ISBLANK(F32)),"",SUM(F29:F32)/COUNT(F29:F32))</f>
      </c>
    </row>
    <row r="34" spans="1:13" ht="15">
      <c r="A34" s="93"/>
      <c r="B34" s="107"/>
      <c r="C34" s="93"/>
      <c r="D34" s="68"/>
      <c r="E34" s="68"/>
      <c r="F34" s="68"/>
      <c r="G34" s="90"/>
      <c r="H34" s="2"/>
      <c r="I34" s="276" t="s">
        <v>37</v>
      </c>
      <c r="J34" s="280"/>
      <c r="K34" s="65">
        <f>IF(OR(ISBLANK(D29),ISBLANK(D30),ISBLANK(D31),ISBLANK(D32)),"",SUM(D29:D32)/COUNT(D29:D32))</f>
      </c>
      <c r="L34" s="65">
        <f>IF(OR(ISBLANK(E29),ISBLANK(E30),ISBLANK(E31),ISBLANK(E32)),"",SUM(E29:E32)/COUNT(E29:E32))</f>
      </c>
      <c r="M34" s="65">
        <f>IF(OR(ISBLANK(F29),ISBLANK(F30),ISBLANK(F31),ISBLANK(F32)),"",SUM(F29:F32)/COUNT(F29:F32))</f>
      </c>
    </row>
    <row r="35" spans="1:13" ht="14.25" customHeight="1" thickBot="1">
      <c r="A35" s="92" t="s">
        <v>43</v>
      </c>
      <c r="B35" s="100"/>
      <c r="C35" s="101"/>
      <c r="D35" s="60"/>
      <c r="E35" s="60"/>
      <c r="F35" s="60"/>
      <c r="G35" s="90"/>
      <c r="H35" s="2"/>
      <c r="I35" s="281"/>
      <c r="J35" s="282"/>
      <c r="K35" s="66"/>
      <c r="L35" s="66"/>
      <c r="M35" s="67"/>
    </row>
    <row r="36" spans="1:13" ht="13.5">
      <c r="A36" s="96" t="s">
        <v>40</v>
      </c>
      <c r="B36" s="97"/>
      <c r="C36" s="98" t="s">
        <v>39</v>
      </c>
      <c r="D36" s="57"/>
      <c r="E36" s="57"/>
      <c r="F36" s="57"/>
      <c r="G36" s="90"/>
      <c r="H36" s="2"/>
      <c r="I36" s="274" t="s">
        <v>37</v>
      </c>
      <c r="J36" s="275"/>
      <c r="K36" s="231">
        <f>IF(OR(ISBLANK(D36),ISBLANK(D37),ISBLANK(D38),ISBLANK(D39),ISBLANK(D40)),"",SUM(D36:D40)/COUNT(D36:D40))</f>
      </c>
      <c r="L36" s="231">
        <f>IF(OR(ISBLANK(E36),ISBLANK(E37),ISBLANK(E38),ISBLANK(E39),ISBLANK(E40)),"",SUM(E36:E40)/COUNT(E36:E40))</f>
      </c>
      <c r="M36" s="231">
        <f>IF(OR(ISBLANK(F36),ISBLANK(F37),ISBLANK(F38),ISBLANK(F39),ISBLANK(F40)),"",SUM(F36:F40)/COUNT(F36:F40))</f>
      </c>
    </row>
    <row r="37" spans="1:13" ht="13.5">
      <c r="A37" s="93"/>
      <c r="B37" s="93"/>
      <c r="C37" s="105" t="s">
        <v>41</v>
      </c>
      <c r="D37" s="62"/>
      <c r="E37" s="62"/>
      <c r="F37" s="62"/>
      <c r="G37" s="90"/>
      <c r="H37" s="2"/>
      <c r="I37" s="276" t="s">
        <v>37</v>
      </c>
      <c r="J37" s="280"/>
      <c r="K37" s="86">
        <f>IF(OR(ISBLANK(D36),ISBLANK(D37),ISBLANK(D38),ISBLANK(D39),ISBLANK(D40)),"",SUM(D36:D40)/COUNT(D36:D40))</f>
      </c>
      <c r="L37" s="86">
        <f>IF(OR(ISBLANK(E36),ISBLANK(E37),ISBLANK(E38),ISBLANK(E39),ISBLANK(E40)),"",SUM(E36:E40)/COUNT(E36:E40))</f>
      </c>
      <c r="M37" s="86">
        <f>IF(OR(ISBLANK(F36),ISBLANK(F37),ISBLANK(F38),ISBLANK(F39),ISBLANK(F40)),"",SUM(F36:F40)/COUNT(F36:F40))</f>
      </c>
    </row>
    <row r="38" spans="1:13" ht="13.5">
      <c r="A38" s="93"/>
      <c r="B38" s="108"/>
      <c r="C38" s="105" t="s">
        <v>39</v>
      </c>
      <c r="D38" s="62"/>
      <c r="E38" s="62"/>
      <c r="F38" s="62"/>
      <c r="G38" s="90"/>
      <c r="H38" s="2"/>
      <c r="I38" s="276" t="s">
        <v>37</v>
      </c>
      <c r="J38" s="283"/>
      <c r="K38" s="86">
        <f>IF(OR(ISBLANK(D36),ISBLANK(D37),ISBLANK(D38),ISBLANK(D39),ISBLANK(D40)),"",SUM(D36:D40)/COUNT(D36:D40))</f>
      </c>
      <c r="L38" s="86">
        <f>IF(OR(ISBLANK(E36),ISBLANK(E37),ISBLANK(E38),ISBLANK(E39),ISBLANK(E40)),"",SUM(E36:E40)/COUNT(E36:E40))</f>
      </c>
      <c r="M38" s="86">
        <f>IF(OR(ISBLANK(F36),ISBLANK(F37),ISBLANK(F38),ISBLANK(F39),ISBLANK(F40)),"",SUM(F36:F40)/COUNT(F36:F40))</f>
      </c>
    </row>
    <row r="39" spans="1:13" ht="13.5">
      <c r="A39" s="93"/>
      <c r="B39" s="93"/>
      <c r="C39" s="103" t="s">
        <v>39</v>
      </c>
      <c r="D39" s="62"/>
      <c r="E39" s="62"/>
      <c r="F39" s="62"/>
      <c r="G39" s="90"/>
      <c r="H39" s="2"/>
      <c r="I39" s="276" t="s">
        <v>37</v>
      </c>
      <c r="J39" s="280"/>
      <c r="K39" s="86">
        <f>IF(OR(ISBLANK(D36),ISBLANK(D37),ISBLANK(D38),ISBLANK(D39),ISBLANK(D40)),"",SUM(D36:D40)/COUNT(D36:D40))</f>
      </c>
      <c r="L39" s="86">
        <f>IF(OR(ISBLANK(E36),ISBLANK(E37),ISBLANK(E38),ISBLANK(E39),ISBLANK(E40)),"",SUM(E36:E40)/COUNT(E36:E40))</f>
      </c>
      <c r="M39" s="86">
        <f>IF(OR(ISBLANK(F36),ISBLANK(F37),ISBLANK(F38),ISBLANK(F39),ISBLANK(F40)),"",SUM(F36:F40)/COUNT(F36:F40))</f>
      </c>
    </row>
    <row r="40" spans="1:13" ht="13.5">
      <c r="A40" s="93"/>
      <c r="B40" s="93"/>
      <c r="C40" s="103" t="s">
        <v>39</v>
      </c>
      <c r="D40" s="62"/>
      <c r="E40" s="62"/>
      <c r="F40" s="62"/>
      <c r="G40" s="90"/>
      <c r="H40" s="2"/>
      <c r="I40" s="276" t="s">
        <v>37</v>
      </c>
      <c r="J40" s="280"/>
      <c r="K40" s="65">
        <f>IF(OR(ISBLANK(D36),ISBLANK(D37),ISBLANK(D38),ISBLANK(D39),ISBLANK(D40)),"",SUM(D36:D40)/COUNT(D36:D40))</f>
      </c>
      <c r="L40" s="65">
        <f>IF(OR(ISBLANK(E36),ISBLANK(E37),ISBLANK(E38),ISBLANK(E39),ISBLANK(E40)),"",SUM(E36:E40)/COUNT(E36:E40))</f>
      </c>
      <c r="M40" s="65">
        <f>IF(OR(ISBLANK(F36),ISBLANK(F37),ISBLANK(F38),ISBLANK(F39),ISBLANK(F40)),"",SUM(F36:F40)/COUNT(F36:F40))</f>
      </c>
    </row>
    <row r="41" spans="1:13" ht="13.5">
      <c r="A41" s="93"/>
      <c r="B41" s="99"/>
      <c r="C41" s="93"/>
      <c r="D41" s="68"/>
      <c r="E41" s="68"/>
      <c r="F41" s="68"/>
      <c r="G41" s="90"/>
      <c r="H41" s="2"/>
      <c r="I41" s="276" t="s">
        <v>37</v>
      </c>
      <c r="J41" s="280"/>
      <c r="K41" s="65">
        <f>IF(OR(ISBLANK(D36),ISBLANK(D37),ISBLANK(D38),ISBLANK(D39),ISBLANK(D40)),"",SUM(D36:D40)/COUNT(D36:D40))</f>
      </c>
      <c r="L41" s="87">
        <f>IF(OR(ISBLANK(E36),ISBLANK(E37),ISBLANK(E38),ISBLANK(E39),ISBLANK(E40)),"",SUM(E36:E40)/COUNT(E36:E40))</f>
      </c>
      <c r="M41" s="87">
        <f>IF(OR(ISBLANK(F36),ISBLANK(F37),ISBLANK(F38),ISBLANK(F39),ISBLANK(F40)),"",SUM(F36:F40)/COUNT(F36:F40))</f>
      </c>
    </row>
    <row r="42" spans="1:13" ht="14.25" customHeight="1" thickBot="1">
      <c r="A42" s="92" t="s">
        <v>43</v>
      </c>
      <c r="B42" s="100"/>
      <c r="C42" s="101"/>
      <c r="D42" s="69"/>
      <c r="E42" s="69"/>
      <c r="F42" s="69"/>
      <c r="G42" s="111"/>
      <c r="H42" s="21"/>
      <c r="I42" s="281"/>
      <c r="J42" s="282"/>
      <c r="K42" s="88"/>
      <c r="L42" s="89"/>
      <c r="M42" s="88"/>
    </row>
    <row r="43" spans="1:13" ht="13.5">
      <c r="A43" s="228"/>
      <c r="B43" s="228"/>
      <c r="C43" s="228"/>
      <c r="D43" s="229"/>
      <c r="E43" s="229"/>
      <c r="F43" s="229"/>
      <c r="G43" s="228"/>
      <c r="H43" s="228"/>
      <c r="I43" s="230"/>
      <c r="J43" s="229"/>
      <c r="K43" s="229"/>
      <c r="L43" s="229"/>
      <c r="M43" s="229"/>
    </row>
  </sheetData>
  <sheetProtection sheet="1" objects="1" scenarios="1"/>
  <mergeCells count="5">
    <mergeCell ref="G3:G6"/>
    <mergeCell ref="H3:H6"/>
    <mergeCell ref="A3:A4"/>
    <mergeCell ref="B3:B4"/>
    <mergeCell ref="C3:C4"/>
  </mergeCells>
  <conditionalFormatting sqref="D22:F24 D8:F8 D15:F16 D36:F40 D29:F32">
    <cfRule type="cellIs" priority="1" dxfId="96" operator="equal" stopIfTrue="1">
      <formula>1</formula>
    </cfRule>
  </conditionalFormatting>
  <conditionalFormatting sqref="I22 I15 I8:I13">
    <cfRule type="cellIs" priority="2" dxfId="97" operator="equal" stopIfTrue="1">
      <formula>"erreur"</formula>
    </cfRule>
  </conditionalFormatting>
  <dataValidations count="1">
    <dataValidation type="whole" allowBlank="1" showInputMessage="1" showErrorMessage="1" prompt="Saisir 0 ou 1" error="Les valeurs admises sont 0 ou 1" sqref="D8:F8 D15:F16 D36:F40 D29:F32 D22:F24">
      <formula1>0</formula1>
      <formula2>1</formula2>
    </dataValidation>
  </dataValidations>
  <printOptions/>
  <pageMargins left="0.7480314960629921" right="0.7480314960629921" top="0.5905511811023623" bottom="0.7874015748031497" header="0.11811023622047245" footer="0.5118110236220472"/>
  <pageSetup horizontalDpi="300" verticalDpi="300" orientation="landscape" paperSize="9"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11.00390625" defaultRowHeight="12.75"/>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3:I27"/>
  <sheetViews>
    <sheetView workbookViewId="0" topLeftCell="A1">
      <selection activeCell="D28" sqref="D28"/>
    </sheetView>
  </sheetViews>
  <sheetFormatPr defaultColWidth="11.00390625" defaultRowHeight="12.75"/>
  <cols>
    <col min="1" max="1" width="8.125" style="37" customWidth="1"/>
    <col min="2" max="2" width="4.625" style="75" customWidth="1"/>
    <col min="3" max="3" width="21.25390625" style="75" customWidth="1"/>
    <col min="4" max="4" width="14.125" style="75" customWidth="1"/>
    <col min="5" max="5" width="16.125" style="37" customWidth="1"/>
    <col min="6" max="6" width="4.75390625" style="37" bestFit="1" customWidth="1"/>
    <col min="7" max="7" width="4.625" style="37" customWidth="1"/>
    <col min="8" max="9" width="5.375" style="37" bestFit="1" customWidth="1"/>
    <col min="10" max="10" width="29.625" style="37" customWidth="1"/>
    <col min="11" max="11" width="41.375" style="37" customWidth="1"/>
    <col min="12" max="16384" width="11.00390625" style="37" customWidth="1"/>
  </cols>
  <sheetData>
    <row r="3" ht="14.25">
      <c r="A3" s="38"/>
    </row>
    <row r="4" spans="1:2" ht="14.25">
      <c r="A4" s="38"/>
      <c r="B4" s="77"/>
    </row>
    <row r="5" spans="1:2" ht="14.25">
      <c r="A5" s="38" t="s">
        <v>60</v>
      </c>
      <c r="B5" s="155" t="s">
        <v>34</v>
      </c>
    </row>
    <row r="6" spans="1:2" ht="14.25">
      <c r="A6" s="38"/>
      <c r="B6" s="75" t="s">
        <v>86</v>
      </c>
    </row>
    <row r="7" ht="12.75">
      <c r="B7" s="75" t="s">
        <v>70</v>
      </c>
    </row>
    <row r="8" spans="2:4" s="39" customFormat="1" ht="12.75">
      <c r="B8" s="75" t="s">
        <v>71</v>
      </c>
      <c r="C8" s="77"/>
      <c r="D8" s="77"/>
    </row>
    <row r="9" spans="2:8" s="39" customFormat="1" ht="12.75">
      <c r="B9" s="75"/>
      <c r="C9" s="77"/>
      <c r="D9" s="77"/>
      <c r="G9" s="80"/>
      <c r="H9" s="80"/>
    </row>
    <row r="10" spans="1:8" s="39" customFormat="1" ht="13.5">
      <c r="A10" s="39" t="s">
        <v>81</v>
      </c>
      <c r="B10" s="75"/>
      <c r="C10" s="592" t="s">
        <v>6</v>
      </c>
      <c r="D10" s="594" t="s">
        <v>24</v>
      </c>
      <c r="E10" s="594" t="s">
        <v>25</v>
      </c>
      <c r="F10" s="7" t="s">
        <v>63</v>
      </c>
      <c r="G10" s="81"/>
      <c r="H10" s="82"/>
    </row>
    <row r="11" spans="2:8" s="39" customFormat="1" ht="13.5">
      <c r="B11" s="75"/>
      <c r="C11" s="593"/>
      <c r="D11" s="595"/>
      <c r="E11" s="595"/>
      <c r="F11" s="9" t="s">
        <v>64</v>
      </c>
      <c r="G11" s="8"/>
      <c r="H11" s="53"/>
    </row>
    <row r="12" spans="2:8" s="39" customFormat="1" ht="26.25">
      <c r="B12" s="75"/>
      <c r="C12" s="5" t="s">
        <v>7</v>
      </c>
      <c r="D12" s="6"/>
      <c r="E12" s="6"/>
      <c r="F12" s="9" t="s">
        <v>26</v>
      </c>
      <c r="G12" s="8"/>
      <c r="H12" s="53"/>
    </row>
    <row r="13" spans="2:9" s="39" customFormat="1" ht="13.5" thickBot="1">
      <c r="B13" s="75"/>
      <c r="C13" s="17" t="s">
        <v>8</v>
      </c>
      <c r="D13" s="18"/>
      <c r="E13" s="18"/>
      <c r="F13" s="83">
        <v>36961</v>
      </c>
      <c r="G13" s="83">
        <v>37096</v>
      </c>
      <c r="H13" s="84">
        <v>37254</v>
      </c>
      <c r="I13" s="79"/>
    </row>
    <row r="14" spans="2:8" s="39" customFormat="1" ht="15" thickBot="1">
      <c r="B14" s="75"/>
      <c r="C14" s="52" t="s">
        <v>61</v>
      </c>
      <c r="D14" s="49"/>
      <c r="E14" s="49"/>
      <c r="F14" s="50"/>
      <c r="G14" s="50"/>
      <c r="H14" s="55"/>
    </row>
    <row r="15" spans="2:8" s="39" customFormat="1" ht="20.25">
      <c r="B15" s="75"/>
      <c r="C15" s="78" t="s">
        <v>68</v>
      </c>
      <c r="D15" s="24"/>
      <c r="E15" s="24" t="s">
        <v>69</v>
      </c>
      <c r="F15" s="85">
        <v>0</v>
      </c>
      <c r="G15" s="85">
        <v>0</v>
      </c>
      <c r="H15" s="58">
        <v>1</v>
      </c>
    </row>
    <row r="16" spans="2:4" s="39" customFormat="1" ht="12.75">
      <c r="B16" s="75"/>
      <c r="C16" s="77"/>
      <c r="D16" s="77"/>
    </row>
    <row r="17" spans="1:4" s="39" customFormat="1" ht="14.25">
      <c r="A17" s="74" t="s">
        <v>93</v>
      </c>
      <c r="B17" s="155" t="s">
        <v>67</v>
      </c>
      <c r="C17" s="77"/>
      <c r="D17" s="77"/>
    </row>
    <row r="18" spans="1:2" ht="12.75">
      <c r="A18" s="39"/>
      <c r="B18" s="75" t="s">
        <v>94</v>
      </c>
    </row>
    <row r="19" spans="1:4" s="39" customFormat="1" ht="12.75">
      <c r="A19" s="37"/>
      <c r="B19" s="77" t="s">
        <v>95</v>
      </c>
      <c r="C19" s="77"/>
      <c r="D19" s="77"/>
    </row>
    <row r="20" spans="1:4" s="39" customFormat="1" ht="12.75">
      <c r="A20" s="37"/>
      <c r="B20" s="75" t="s">
        <v>96</v>
      </c>
      <c r="C20" s="77"/>
      <c r="D20" s="77"/>
    </row>
    <row r="21" spans="2:4" s="39" customFormat="1" ht="12">
      <c r="B21" s="76"/>
      <c r="C21" s="77"/>
      <c r="D21" s="77"/>
    </row>
    <row r="23" s="39" customFormat="1" ht="12">
      <c r="D23" s="77"/>
    </row>
    <row r="24" s="39" customFormat="1" ht="12">
      <c r="D24" s="77"/>
    </row>
    <row r="25" spans="2:4" s="39" customFormat="1" ht="12">
      <c r="B25" s="77"/>
      <c r="C25" s="77"/>
      <c r="D25" s="77"/>
    </row>
    <row r="27" spans="2:4" s="39" customFormat="1" ht="12">
      <c r="B27" s="76"/>
      <c r="C27" s="77"/>
      <c r="D27" s="77"/>
    </row>
  </sheetData>
  <sheetProtection sheet="1" objects="1" scenarios="1"/>
  <mergeCells count="3">
    <mergeCell ref="C10:C11"/>
    <mergeCell ref="D10:D11"/>
    <mergeCell ref="E10:E11"/>
  </mergeCells>
  <conditionalFormatting sqref="F15:H15">
    <cfRule type="cellIs" priority="1" dxfId="96" operator="equal" stopIfTrue="1">
      <formula>1</formula>
    </cfRule>
  </conditionalFormatting>
  <dataValidations count="1">
    <dataValidation type="whole" allowBlank="1" showInputMessage="1" showErrorMessage="1" prompt="Saisir 0 ou 1" error="Les valeurs admises sont 0 ou 1" sqref="F15:H15">
      <formula1>0</formula1>
      <formula2>1</formula2>
    </dataValidation>
  </dataValidations>
  <printOptions/>
  <pageMargins left="0.787401575" right="0.787401575" top="0.984251969" bottom="0.984251969" header="0.4921259845" footer="0.4921259845"/>
  <pageSetup orientation="landscape" paperSize="9" r:id="rId1"/>
  <headerFooter alignWithMargins="0">
    <oddHeader>&amp;C&amp;"Arial,Gras"CQP Industries Alimentaires - Guide d'utilisation de la grille d'évaluation par le tuteur</oddHeader>
    <oddFooter>&amp;R&amp;"Arial,Normal"30/05/05</oddFooter>
  </headerFooter>
</worksheet>
</file>

<file path=xl/worksheets/sheet3.xml><?xml version="1.0" encoding="utf-8"?>
<worksheet xmlns="http://schemas.openxmlformats.org/spreadsheetml/2006/main" xmlns:r="http://schemas.openxmlformats.org/officeDocument/2006/relationships">
  <dimension ref="A1:N51"/>
  <sheetViews>
    <sheetView zoomScaleSheetLayoutView="70" workbookViewId="0" topLeftCell="A27">
      <selection activeCell="D42" sqref="D42"/>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5.625" style="13" customWidth="1"/>
    <col min="10" max="10" width="20.375" style="3" customWidth="1"/>
    <col min="11" max="13" width="4.875" style="3" customWidth="1"/>
    <col min="14" max="16384" width="10.75390625" style="1" customWidth="1"/>
  </cols>
  <sheetData>
    <row r="1" spans="1:13" s="77" customFormat="1" ht="13.5" thickBot="1">
      <c r="A1" s="196" t="s">
        <v>59</v>
      </c>
      <c r="B1" s="197">
        <f>IF(ISBLANK('Page de garde'!$C$8),"",'Page de garde'!$C$8)</f>
      </c>
      <c r="C1" s="156"/>
      <c r="D1" s="156" t="str">
        <f>'Page de garde'!$C$6</f>
        <v>CQP Ouvrier Qualifié du Travail des Viandes en Industries Charcutières</v>
      </c>
      <c r="E1" s="156"/>
      <c r="F1" s="156"/>
      <c r="I1" s="156"/>
      <c r="J1" s="156"/>
      <c r="M1" s="196" t="s">
        <v>75</v>
      </c>
    </row>
    <row r="2" spans="1:14" ht="13.5">
      <c r="A2" s="300" t="s">
        <v>21</v>
      </c>
      <c r="B2" s="23"/>
      <c r="C2" s="23"/>
      <c r="D2" s="22" t="s">
        <v>22</v>
      </c>
      <c r="E2" s="140"/>
      <c r="F2" s="221"/>
      <c r="G2" s="22" t="s">
        <v>23</v>
      </c>
      <c r="H2" s="144"/>
      <c r="I2" s="141" t="s">
        <v>27</v>
      </c>
      <c r="J2" s="23"/>
      <c r="K2" s="23"/>
      <c r="L2" s="23"/>
      <c r="M2" s="301"/>
      <c r="N2" s="177"/>
    </row>
    <row r="3" spans="1:14" ht="13.5">
      <c r="A3" s="597" t="s">
        <v>6</v>
      </c>
      <c r="B3" s="594" t="s">
        <v>24</v>
      </c>
      <c r="C3" s="599" t="s">
        <v>25</v>
      </c>
      <c r="D3" s="7" t="s">
        <v>63</v>
      </c>
      <c r="E3" s="302"/>
      <c r="F3" s="12"/>
      <c r="G3" s="594" t="s">
        <v>87</v>
      </c>
      <c r="H3" s="594" t="s">
        <v>65</v>
      </c>
      <c r="I3" s="163"/>
      <c r="J3" s="164"/>
      <c r="K3" s="157"/>
      <c r="L3" s="157"/>
      <c r="M3" s="303"/>
      <c r="N3" s="177"/>
    </row>
    <row r="4" spans="1:14" ht="13.5">
      <c r="A4" s="598"/>
      <c r="B4" s="595"/>
      <c r="C4" s="600"/>
      <c r="D4" s="9" t="s">
        <v>64</v>
      </c>
      <c r="E4" s="302"/>
      <c r="F4" s="12"/>
      <c r="G4" s="595"/>
      <c r="H4" s="595"/>
      <c r="I4" s="158"/>
      <c r="J4" s="159"/>
      <c r="K4" s="159"/>
      <c r="L4" s="159"/>
      <c r="M4" s="305"/>
      <c r="N4" s="177"/>
    </row>
    <row r="5" spans="1:14" ht="26.25">
      <c r="A5" s="167" t="s">
        <v>7</v>
      </c>
      <c r="B5" s="6"/>
      <c r="C5" s="350"/>
      <c r="D5" s="9" t="s">
        <v>26</v>
      </c>
      <c r="E5" s="302"/>
      <c r="F5" s="12"/>
      <c r="G5" s="595"/>
      <c r="H5" s="595"/>
      <c r="I5" s="165"/>
      <c r="J5" s="10"/>
      <c r="K5" s="11" t="s">
        <v>26</v>
      </c>
      <c r="L5" s="11"/>
      <c r="M5" s="53"/>
      <c r="N5" s="177"/>
    </row>
    <row r="6" spans="1:14" s="16" customFormat="1" ht="10.5" thickBot="1">
      <c r="A6" s="158" t="s">
        <v>8</v>
      </c>
      <c r="B6" s="18"/>
      <c r="C6" s="351"/>
      <c r="D6" s="56"/>
      <c r="E6" s="56"/>
      <c r="F6" s="222"/>
      <c r="G6" s="596"/>
      <c r="H6" s="596"/>
      <c r="I6" s="48"/>
      <c r="J6" s="19"/>
      <c r="K6" s="20">
        <f>IF(D6="","",D6)</f>
      </c>
      <c r="L6" s="20">
        <f>IF(E6="","",E6)</f>
      </c>
      <c r="M6" s="307">
        <f>IF(F6="","",F6)</f>
      </c>
      <c r="N6" s="178"/>
    </row>
    <row r="7" spans="1:13" s="16" customFormat="1" ht="15" thickBot="1">
      <c r="A7" s="374" t="s">
        <v>88</v>
      </c>
      <c r="B7" s="95"/>
      <c r="C7" s="352"/>
      <c r="D7" s="50"/>
      <c r="E7" s="50"/>
      <c r="F7" s="314"/>
      <c r="G7" s="316"/>
      <c r="H7" s="317"/>
      <c r="I7" s="315"/>
      <c r="J7" s="264"/>
      <c r="K7" s="175"/>
      <c r="L7" s="175"/>
      <c r="M7" s="308"/>
    </row>
    <row r="8" spans="1:13" ht="39">
      <c r="A8" s="363" t="s">
        <v>121</v>
      </c>
      <c r="B8" s="319" t="s">
        <v>235</v>
      </c>
      <c r="C8" s="524" t="s">
        <v>328</v>
      </c>
      <c r="D8" s="320"/>
      <c r="E8" s="320"/>
      <c r="F8" s="321"/>
      <c r="G8" s="322"/>
      <c r="H8" s="323"/>
      <c r="I8" s="324" t="s">
        <v>10</v>
      </c>
      <c r="J8" s="360" t="s">
        <v>122</v>
      </c>
      <c r="K8" s="365">
        <f>IF(OR(ISBLANK(D8),ISBLANK(D9)),"",SUM(D8:D9)/COUNT(D8:D9))</f>
      </c>
      <c r="L8" s="365">
        <f>IF(OR(ISBLANK(E8),ISBLANK(E9)),"",SUM(E8:E9)/COUNT(E8:E9))</f>
      </c>
      <c r="M8" s="371">
        <f>IF(OR(ISBLANK(F8),ISBLANK(F9)),"",SUM(F8:F9)/COUNT(F8:F9))</f>
      </c>
    </row>
    <row r="9" spans="1:13" ht="13.5">
      <c r="A9" s="310"/>
      <c r="B9" s="325"/>
      <c r="C9" s="354"/>
      <c r="D9" s="320"/>
      <c r="E9" s="320"/>
      <c r="F9" s="321"/>
      <c r="G9" s="322"/>
      <c r="H9" s="323"/>
      <c r="I9" s="326" t="s">
        <v>20</v>
      </c>
      <c r="J9" s="359" t="s">
        <v>182</v>
      </c>
      <c r="K9" s="364">
        <f>IF(OR(ISBLANK(D8),ISBLANK(D9)),"",SUM(D8:D9)/COUNT(D8:D9))</f>
      </c>
      <c r="L9" s="364">
        <f>IF(OR(ISBLANK(E8),ISBLANK(E9)),"",SUM(E8:E9)/COUNT(E8:E9))</f>
      </c>
      <c r="M9" s="372">
        <f>IF(OR(ISBLANK(F8),ISBLANK(F9)),"",SUM(F8:F9)/COUNT(F8:F9))</f>
      </c>
    </row>
    <row r="10" spans="1:13" ht="20.25">
      <c r="A10" s="310"/>
      <c r="B10" s="325"/>
      <c r="C10" s="327"/>
      <c r="D10" s="328"/>
      <c r="E10" s="328"/>
      <c r="F10" s="329"/>
      <c r="G10" s="322"/>
      <c r="H10" s="323"/>
      <c r="I10" s="326" t="s">
        <v>28</v>
      </c>
      <c r="J10" s="360" t="s">
        <v>125</v>
      </c>
      <c r="K10" s="364">
        <f>IF(OR(ISBLANK(D8),ISBLANK(D9)),"",SUM(D8:D9)/COUNT(D8:D9))</f>
      </c>
      <c r="L10" s="364">
        <f>IF(OR(ISBLANK(E8),ISBLANK(E9)),"",SUM(E8:E9)/COUNT(E8:E9))</f>
      </c>
      <c r="M10" s="372">
        <f>IF(OR(ISBLANK(F8),ISBLANK(F9)),"",SUM(F8:F9)/COUNT(F8:F9))</f>
      </c>
    </row>
    <row r="11" spans="1:13" ht="14.25" thickBot="1">
      <c r="A11" s="309" t="s">
        <v>43</v>
      </c>
      <c r="B11" s="331"/>
      <c r="C11" s="330"/>
      <c r="D11" s="332"/>
      <c r="E11" s="332"/>
      <c r="F11" s="333"/>
      <c r="G11" s="322"/>
      <c r="H11" s="323"/>
      <c r="I11" s="334"/>
      <c r="J11" s="334"/>
      <c r="K11" s="335"/>
      <c r="L11" s="335"/>
      <c r="M11" s="336"/>
    </row>
    <row r="12" spans="1:13" ht="39">
      <c r="A12" s="363" t="s">
        <v>175</v>
      </c>
      <c r="B12" s="319" t="s">
        <v>236</v>
      </c>
      <c r="C12" s="353" t="s">
        <v>237</v>
      </c>
      <c r="D12" s="320"/>
      <c r="E12" s="320"/>
      <c r="F12" s="321"/>
      <c r="G12" s="322"/>
      <c r="H12" s="337"/>
      <c r="I12" s="326" t="s">
        <v>51</v>
      </c>
      <c r="J12" s="360" t="s">
        <v>124</v>
      </c>
      <c r="K12" s="365">
        <f>IF(OR(ISBLANK(D12),ISBLANK(D13)),"",SUM(D12:D13)/COUNT(D12:D13))</f>
      </c>
      <c r="L12" s="365">
        <f>IF(OR(ISBLANK(E12),ISBLANK(E13)),"",SUM(E12:E13)/COUNT(E12:E13))</f>
      </c>
      <c r="M12" s="371">
        <f>IF(OR(ISBLANK(F12),ISBLANK(F13)),"",SUM(F12:F13)/COUNT(F12:F13))</f>
      </c>
    </row>
    <row r="13" spans="1:13" ht="20.25">
      <c r="A13" s="310"/>
      <c r="B13" s="325"/>
      <c r="C13" s="354" t="s">
        <v>238</v>
      </c>
      <c r="D13" s="320"/>
      <c r="E13" s="320"/>
      <c r="F13" s="321"/>
      <c r="G13" s="322"/>
      <c r="H13" s="337"/>
      <c r="I13" s="326" t="s">
        <v>53</v>
      </c>
      <c r="J13" s="360" t="s">
        <v>142</v>
      </c>
      <c r="K13" s="364">
        <f>IF(OR(ISBLANK(D12),ISBLANK(D13)),"",SUM(D12:D13)/COUNT(D12:D13))</f>
      </c>
      <c r="L13" s="364">
        <f>IF(OR(ISBLANK(E12),ISBLANK(E13)),"",SUM(E12:E13)/COUNT(E12:E13))</f>
      </c>
      <c r="M13" s="372">
        <f>IF(OR(ISBLANK(F12),ISBLANK(F13)),"",SUM(F12:F13)/COUNT(F12:F13))</f>
      </c>
    </row>
    <row r="14" spans="1:13" ht="13.5">
      <c r="A14" s="310" t="s">
        <v>43</v>
      </c>
      <c r="B14" s="325"/>
      <c r="C14" s="327"/>
      <c r="D14" s="328"/>
      <c r="E14" s="328"/>
      <c r="F14" s="329"/>
      <c r="G14" s="322"/>
      <c r="H14" s="337"/>
      <c r="I14" s="326"/>
      <c r="J14" s="326"/>
      <c r="K14" s="338"/>
      <c r="L14" s="338"/>
      <c r="M14" s="339"/>
    </row>
    <row r="15" spans="1:13" ht="14.25" thickBot="1">
      <c r="A15" s="309" t="s">
        <v>43</v>
      </c>
      <c r="B15" s="331"/>
      <c r="C15" s="330"/>
      <c r="D15" s="332"/>
      <c r="E15" s="332"/>
      <c r="F15" s="333"/>
      <c r="G15" s="322"/>
      <c r="H15" s="337"/>
      <c r="I15" s="334"/>
      <c r="J15" s="334"/>
      <c r="K15" s="340"/>
      <c r="L15" s="341"/>
      <c r="M15" s="342"/>
    </row>
    <row r="16" spans="1:13" ht="51">
      <c r="A16" s="363" t="s">
        <v>171</v>
      </c>
      <c r="B16" s="526" t="s">
        <v>329</v>
      </c>
      <c r="C16" s="525" t="s">
        <v>330</v>
      </c>
      <c r="D16" s="320"/>
      <c r="E16" s="320"/>
      <c r="F16" s="321"/>
      <c r="G16" s="322"/>
      <c r="H16" s="337"/>
      <c r="I16" s="326" t="s">
        <v>48</v>
      </c>
      <c r="J16" s="361" t="s">
        <v>126</v>
      </c>
      <c r="K16" s="365">
        <f>IF(OR(ISBLANK(D16),ISBLANK(D17)),"",SUM(D16:D17)/COUNT(D16:D17))</f>
      </c>
      <c r="L16" s="365">
        <f>IF(OR(ISBLANK(E16),ISBLANK(E17)),"",SUM(E16:E17)/COUNT(E16:E17))</f>
      </c>
      <c r="M16" s="371">
        <f>IF(OR(ISBLANK(F16),ISBLANK(F17)),"",SUM(F16:F17)/COUNT(F16:F17))</f>
      </c>
    </row>
    <row r="17" spans="1:13" ht="13.5">
      <c r="A17" s="310" t="s">
        <v>239</v>
      </c>
      <c r="B17" s="325"/>
      <c r="C17" s="354"/>
      <c r="D17" s="320"/>
      <c r="E17" s="320"/>
      <c r="F17" s="321"/>
      <c r="G17" s="322"/>
      <c r="H17" s="337"/>
      <c r="I17" s="326" t="s">
        <v>2</v>
      </c>
      <c r="J17" s="361" t="s">
        <v>183</v>
      </c>
      <c r="K17" s="364">
        <f>IF(OR(ISBLANK(D16),ISBLANK(D17)),"",SUM(D16:D17)/COUNT(D16:D17))</f>
      </c>
      <c r="L17" s="364">
        <f>IF(OR(ISBLANK(E16),ISBLANK(E17)),"",SUM(E16:E17)/COUNT(E16:E17))</f>
      </c>
      <c r="M17" s="372">
        <f>IF(OR(ISBLANK(F16),ISBLANK(F17)),"",SUM(F16:F17)/COUNT(F16:F17))</f>
      </c>
    </row>
    <row r="18" spans="1:13" ht="13.5">
      <c r="A18" s="310"/>
      <c r="B18" s="325"/>
      <c r="C18" s="327"/>
      <c r="D18" s="328"/>
      <c r="E18" s="328"/>
      <c r="F18" s="329"/>
      <c r="G18" s="322"/>
      <c r="H18" s="337"/>
      <c r="I18" s="326"/>
      <c r="J18" s="361"/>
      <c r="K18" s="490"/>
      <c r="L18" s="490"/>
      <c r="M18" s="491"/>
    </row>
    <row r="19" spans="1:13" ht="14.25" thickBot="1">
      <c r="A19" s="309" t="s">
        <v>43</v>
      </c>
      <c r="B19" s="331"/>
      <c r="C19" s="330"/>
      <c r="D19" s="332"/>
      <c r="E19" s="332"/>
      <c r="F19" s="333"/>
      <c r="G19" s="322"/>
      <c r="H19" s="337"/>
      <c r="I19" s="334"/>
      <c r="J19" s="334"/>
      <c r="K19" s="340"/>
      <c r="L19" s="340"/>
      <c r="M19" s="342"/>
    </row>
    <row r="20" spans="1:13" ht="52.5">
      <c r="A20" s="363" t="s">
        <v>172</v>
      </c>
      <c r="B20" s="319" t="s">
        <v>240</v>
      </c>
      <c r="C20" s="355" t="s">
        <v>242</v>
      </c>
      <c r="D20" s="343"/>
      <c r="E20" s="343"/>
      <c r="F20" s="321"/>
      <c r="G20" s="322"/>
      <c r="H20" s="337"/>
      <c r="I20" s="326" t="s">
        <v>28</v>
      </c>
      <c r="J20" s="361" t="s">
        <v>148</v>
      </c>
      <c r="K20" s="365">
        <f>IF(OR(ISBLANK(D20),ISBLANK(D21)),"",SUM(D20:D21)/COUNT(D20:D21))</f>
      </c>
      <c r="L20" s="365">
        <f>IF(OR(ISBLANK(E20),ISBLANK(E21)),"",SUM(E20:E21)/COUNT(E20:E21))</f>
      </c>
      <c r="M20" s="371">
        <f>IF(OR(ISBLANK(F20),ISBLANK(F21)),"",SUM(F20:F21)/COUNT(F20:F21))</f>
      </c>
    </row>
    <row r="21" spans="1:13" ht="30">
      <c r="A21" s="310"/>
      <c r="B21" s="325" t="s">
        <v>241</v>
      </c>
      <c r="C21" s="527" t="s">
        <v>331</v>
      </c>
      <c r="D21" s="320"/>
      <c r="E21" s="320"/>
      <c r="F21" s="321"/>
      <c r="G21" s="322"/>
      <c r="H21" s="337"/>
      <c r="I21" s="326" t="s">
        <v>73</v>
      </c>
      <c r="J21" s="326" t="s">
        <v>127</v>
      </c>
      <c r="K21" s="364">
        <f>IF(OR(ISBLANK(D20),ISBLANK(D21)),"",SUM(D20:D21)/COUNT(D20:D21))</f>
      </c>
      <c r="L21" s="364">
        <f>IF(OR(ISBLANK(E20),ISBLANK(E21)),"",SUM(E20:E21)/COUNT(E20:E21))</f>
      </c>
      <c r="M21" s="372">
        <f>IF(OR(ISBLANK(F20),ISBLANK(F21)),"",SUM(F20:F21)/COUNT(F20:F21))</f>
      </c>
    </row>
    <row r="22" spans="1:13" ht="13.5">
      <c r="A22" s="310"/>
      <c r="B22" s="325"/>
      <c r="C22" s="327"/>
      <c r="D22" s="328"/>
      <c r="E22" s="328"/>
      <c r="F22" s="329"/>
      <c r="G22" s="322"/>
      <c r="H22" s="337"/>
      <c r="I22" s="326" t="s">
        <v>20</v>
      </c>
      <c r="J22" s="326" t="s">
        <v>182</v>
      </c>
      <c r="K22" s="364">
        <f>IF(OR(ISBLANK(D20),ISBLANK(D21)),"",SUM(D20:D21)/COUNT(D20:D21))</f>
      </c>
      <c r="L22" s="364">
        <f>IF(OR(ISBLANK(E20),ISBLANK(E21)),"",SUM(E20:E21)/COUNT(E20:E21))</f>
      </c>
      <c r="M22" s="372">
        <f>IF(OR(ISBLANK(F20),ISBLANK(F21)),"",SUM(F20:F21)/COUNT(F20:F21))</f>
      </c>
    </row>
    <row r="23" spans="1:13" ht="20.25">
      <c r="A23" s="310"/>
      <c r="B23" s="325"/>
      <c r="C23" s="327"/>
      <c r="D23" s="328"/>
      <c r="E23" s="328"/>
      <c r="F23" s="329"/>
      <c r="G23" s="322"/>
      <c r="H23" s="337"/>
      <c r="I23" s="326" t="s">
        <v>135</v>
      </c>
      <c r="J23" s="326" t="s">
        <v>138</v>
      </c>
      <c r="K23" s="364">
        <f>IF(OR(ISBLANK(D20),ISBLANK(D21)),"",SUM(D20:D21)/COUNT(D20:D21))</f>
      </c>
      <c r="L23" s="364">
        <f>IF(OR(ISBLANK(E20),ISBLANK(E21)),"",SUM(E20:E21)/COUNT(E20:E21))</f>
      </c>
      <c r="M23" s="372">
        <f>IF(OR(ISBLANK(F20),ISBLANK(F21)),"",SUM(F20:F21)/COUNT(F20:F21))</f>
      </c>
    </row>
    <row r="24" spans="1:13" ht="14.25" thickBot="1">
      <c r="A24" s="309" t="s">
        <v>43</v>
      </c>
      <c r="B24" s="331"/>
      <c r="C24" s="330"/>
      <c r="D24" s="328"/>
      <c r="E24" s="328"/>
      <c r="F24" s="332"/>
      <c r="G24" s="322"/>
      <c r="H24" s="337"/>
      <c r="I24" s="334"/>
      <c r="J24" s="334"/>
      <c r="K24" s="358"/>
      <c r="L24" s="366"/>
      <c r="M24" s="373"/>
    </row>
    <row r="25" spans="1:13" ht="39">
      <c r="A25" s="363" t="s">
        <v>173</v>
      </c>
      <c r="B25" s="319" t="s">
        <v>243</v>
      </c>
      <c r="C25" s="355" t="s">
        <v>244</v>
      </c>
      <c r="D25" s="343"/>
      <c r="E25" s="343"/>
      <c r="F25" s="321"/>
      <c r="G25" s="345"/>
      <c r="H25" s="337"/>
      <c r="I25" s="326" t="s">
        <v>33</v>
      </c>
      <c r="J25" s="361" t="s">
        <v>341</v>
      </c>
      <c r="K25" s="365">
        <f>IF(OR(ISBLANK(D25),ISBLANK(D26)),"",SUM(D25:D26)/COUNT(D25:D26))</f>
      </c>
      <c r="L25" s="365">
        <f>IF(OR(ISBLANK(E25),ISBLANK(E26)),"",SUM(E25:E26)/COUNT(E25:E26))</f>
      </c>
      <c r="M25" s="371">
        <f>IF(OR(ISBLANK(F25),ISBLANK(F26)),"",SUM(F25:F26)/COUNT(F25:F26))</f>
      </c>
    </row>
    <row r="26" spans="1:13" ht="30">
      <c r="A26" s="310"/>
      <c r="B26" s="325" t="s">
        <v>245</v>
      </c>
      <c r="C26" s="354" t="s">
        <v>246</v>
      </c>
      <c r="D26" s="320"/>
      <c r="E26" s="320"/>
      <c r="F26" s="321"/>
      <c r="G26" s="345"/>
      <c r="H26" s="337"/>
      <c r="I26" s="326" t="s">
        <v>48</v>
      </c>
      <c r="J26" s="361" t="s">
        <v>126</v>
      </c>
      <c r="K26" s="364">
        <f>IF(OR(ISBLANK(D25),ISBLANK(D26)),"",SUM(D25:D26)/COUNT(D25:D26))</f>
      </c>
      <c r="L26" s="364">
        <f>IF(OR(ISBLANK(E25),ISBLANK(E26)),"",SUM(E25:E26)/COUNT(E25:E26))</f>
      </c>
      <c r="M26" s="372">
        <f>IF(OR(ISBLANK(F25),ISBLANK(F26)),"",SUM(F25:F26)/COUNT(F25:F26))</f>
      </c>
    </row>
    <row r="27" spans="1:13" ht="40.5">
      <c r="A27" s="310"/>
      <c r="B27" s="356"/>
      <c r="C27" s="527" t="s">
        <v>343</v>
      </c>
      <c r="D27" s="346"/>
      <c r="E27" s="346"/>
      <c r="F27" s="362"/>
      <c r="G27" s="345"/>
      <c r="H27" s="337"/>
      <c r="I27" s="326" t="s">
        <v>73</v>
      </c>
      <c r="J27" s="361" t="s">
        <v>127</v>
      </c>
      <c r="K27" s="364">
        <f>IF(OR(ISBLANK(D25),ISBLANK(D26)),"",SUM(D25:D26)/COUNT(D25:D26))</f>
      </c>
      <c r="L27" s="364">
        <f>IF(OR(ISBLANK(E25),ISBLANK(E26)),"",SUM(E25:E26)/COUNT(E25:E26))</f>
      </c>
      <c r="M27" s="372">
        <f>IF(OR(ISBLANK(F25),ISBLANK(F26)),"",SUM(F25:F26)/COUNT(F25:F26))</f>
      </c>
    </row>
    <row r="28" spans="1:13" ht="20.25">
      <c r="A28" s="310"/>
      <c r="B28" s="356"/>
      <c r="C28" s="356"/>
      <c r="D28" s="344"/>
      <c r="E28" s="344"/>
      <c r="F28" s="344"/>
      <c r="G28" s="345"/>
      <c r="H28" s="337"/>
      <c r="I28" s="266" t="s">
        <v>52</v>
      </c>
      <c r="J28" s="399" t="s">
        <v>144</v>
      </c>
      <c r="K28" s="364">
        <f>IF(OR(ISBLANK(D25),ISBLANK(D26)),"",SUM(D25:D26)/COUNT(D25:D26))</f>
      </c>
      <c r="L28" s="364">
        <f>IF(OR(ISBLANK(E25),ISBLANK(E26)),"",SUM(E25:E26)/COUNT(E25:E26))</f>
      </c>
      <c r="M28" s="372">
        <f>IF(OR(ISBLANK(F25),ISBLANK(F26)),"",SUM(F25:F26)/COUNT(F25:F26))</f>
      </c>
    </row>
    <row r="29" spans="1:13" ht="14.25" thickBot="1">
      <c r="A29" s="309"/>
      <c r="B29" s="357"/>
      <c r="C29" s="357"/>
      <c r="D29" s="347"/>
      <c r="E29" s="347"/>
      <c r="F29" s="347"/>
      <c r="G29" s="345"/>
      <c r="H29" s="337"/>
      <c r="I29" s="368"/>
      <c r="J29" s="369"/>
      <c r="K29" s="347"/>
      <c r="L29" s="357"/>
      <c r="M29" s="349"/>
    </row>
    <row r="30" spans="1:13" ht="40.5">
      <c r="A30" s="363" t="s">
        <v>174</v>
      </c>
      <c r="B30" s="319" t="s">
        <v>248</v>
      </c>
      <c r="C30" s="525" t="s">
        <v>345</v>
      </c>
      <c r="D30" s="343"/>
      <c r="E30" s="343"/>
      <c r="F30" s="321"/>
      <c r="G30" s="345"/>
      <c r="H30" s="337"/>
      <c r="I30" s="326" t="s">
        <v>48</v>
      </c>
      <c r="J30" s="361" t="s">
        <v>126</v>
      </c>
      <c r="K30" s="365">
        <f>IF(OR(ISBLANK(D30),ISBLANK(D31)),"",SUM(D30:D31)/COUNT(D30:D31))</f>
      </c>
      <c r="L30" s="365">
        <f>IF(OR(ISBLANK(E30),ISBLANK(E31)),"",SUM(E30:E31)/COUNT(E30:E31))</f>
      </c>
      <c r="M30" s="371">
        <f>IF(OR(ISBLANK(F30),ISBLANK(F31)),"",SUM(F30:F31)/COUNT(F30:F31))</f>
      </c>
    </row>
    <row r="31" spans="1:13" ht="20.25">
      <c r="A31" s="310" t="s">
        <v>247</v>
      </c>
      <c r="B31" s="325"/>
      <c r="C31" s="354"/>
      <c r="D31" s="320"/>
      <c r="E31" s="320"/>
      <c r="F31" s="321"/>
      <c r="G31" s="345"/>
      <c r="H31" s="337"/>
      <c r="I31" s="326" t="s">
        <v>20</v>
      </c>
      <c r="J31" s="326" t="s">
        <v>182</v>
      </c>
      <c r="K31" s="364">
        <f>IF(OR(ISBLANK(D30),ISBLANK(D31)),"",SUM(D30:D31)/COUNT(D30:D31))</f>
      </c>
      <c r="L31" s="364">
        <f>IF(OR(ISBLANK(E30),ISBLANK(E31)),"",SUM(E30:E31)/COUNT(E30:E31))</f>
      </c>
      <c r="M31" s="372">
        <f>IF(OR(ISBLANK(F30),ISBLANK(F31)),"",SUM(F30:F31)/COUNT(F30:F31))</f>
      </c>
    </row>
    <row r="32" spans="1:13" ht="12">
      <c r="A32" s="310"/>
      <c r="B32" s="356"/>
      <c r="C32" s="356"/>
      <c r="D32" s="346"/>
      <c r="E32" s="346"/>
      <c r="F32" s="362"/>
      <c r="G32" s="345"/>
      <c r="H32" s="337"/>
      <c r="I32" s="326"/>
      <c r="J32" s="367"/>
      <c r="K32" s="344"/>
      <c r="L32" s="444"/>
      <c r="M32" s="337"/>
    </row>
    <row r="33" spans="1:13" ht="12.75" thickBot="1">
      <c r="A33" s="309"/>
      <c r="B33" s="357"/>
      <c r="C33" s="357"/>
      <c r="D33" s="347"/>
      <c r="E33" s="347"/>
      <c r="F33" s="347"/>
      <c r="G33" s="348"/>
      <c r="H33" s="349"/>
      <c r="I33" s="334"/>
      <c r="J33" s="370"/>
      <c r="K33" s="347"/>
      <c r="L33" s="357"/>
      <c r="M33" s="349"/>
    </row>
    <row r="34" spans="4:13" ht="12">
      <c r="D34" s="1"/>
      <c r="E34" s="1"/>
      <c r="F34" s="1"/>
      <c r="I34" s="1"/>
      <c r="J34" s="1"/>
      <c r="K34" s="1"/>
      <c r="L34" s="1"/>
      <c r="M34" s="1"/>
    </row>
    <row r="35" spans="4:13" ht="12">
      <c r="D35" s="1"/>
      <c r="E35" s="1"/>
      <c r="F35" s="1"/>
      <c r="I35" s="1"/>
      <c r="J35" s="1"/>
      <c r="K35" s="1"/>
      <c r="L35" s="1"/>
      <c r="M35" s="1"/>
    </row>
    <row r="36" spans="4:13" ht="12">
      <c r="D36" s="1"/>
      <c r="E36" s="1"/>
      <c r="F36" s="1"/>
      <c r="I36" s="1"/>
      <c r="J36" s="1"/>
      <c r="K36" s="1"/>
      <c r="L36" s="1"/>
      <c r="M36" s="1"/>
    </row>
    <row r="37" spans="4:13" ht="12">
      <c r="D37" s="1"/>
      <c r="E37" s="1"/>
      <c r="F37" s="1"/>
      <c r="I37" s="1"/>
      <c r="J37" s="1"/>
      <c r="K37" s="1"/>
      <c r="L37" s="1"/>
      <c r="M37" s="1"/>
    </row>
    <row r="38" spans="4:13" ht="12">
      <c r="D38" s="1"/>
      <c r="E38" s="1"/>
      <c r="F38" s="1"/>
      <c r="I38" s="1"/>
      <c r="J38" s="1"/>
      <c r="K38" s="1"/>
      <c r="L38" s="1"/>
      <c r="M38" s="1"/>
    </row>
    <row r="51" ht="13.5">
      <c r="G51" s="1">
        <v>1</v>
      </c>
    </row>
  </sheetData>
  <sheetProtection sheet="1"/>
  <mergeCells count="5">
    <mergeCell ref="G3:G6"/>
    <mergeCell ref="H3:H6"/>
    <mergeCell ref="A3:A4"/>
    <mergeCell ref="B3:B4"/>
    <mergeCell ref="C3:C4"/>
  </mergeCells>
  <conditionalFormatting sqref="D8:F9 D20:F21 D16:F17 D12:F13 D25:F26 D30:F31">
    <cfRule type="cellIs" priority="8" dxfId="96" operator="equal" stopIfTrue="1">
      <formula>1</formula>
    </cfRule>
  </conditionalFormatting>
  <conditionalFormatting sqref="I8:I10 I20 I16 I30:I33 I25:I27">
    <cfRule type="cellIs" priority="9" dxfId="97" operator="equal" stopIfTrue="1">
      <formula>"erreur"</formula>
    </cfRule>
  </conditionalFormatting>
  <dataValidations count="1">
    <dataValidation type="whole" allowBlank="1" showInputMessage="1" showErrorMessage="1" prompt="Saisir 0 ou 1" error="Les valeurs admises sont 0 ou 1" sqref="D20:F21 D30:F31 D25:F26 D8:F9 D12:F13 D16:F17">
      <formula1>0</formula1>
      <formula2>1</formula2>
    </dataValidation>
  </dataValidations>
  <printOptions/>
  <pageMargins left="0.4330708661417323" right="0.31496062992125984" top="0.5905511811023623" bottom="0.7874015748031497" header="0.11811023622047245" footer="0.5118110236220472"/>
  <pageSetup horizontalDpi="300" verticalDpi="300" orientation="landscape" paperSize="9" r:id="rId1"/>
  <headerFooter alignWithMargins="0">
    <oddHeader xml:space="preserve">&amp;C&amp;"Arial,Gras" </oddHeader>
    <oddFooter>&amp;Cpage &amp;P</oddFooter>
  </headerFooter>
  <rowBreaks count="2" manualBreakCount="2">
    <brk id="19" max="9" man="1"/>
    <brk id="29" max="9" man="1"/>
  </rowBreaks>
</worksheet>
</file>

<file path=xl/worksheets/sheet4.xml><?xml version="1.0" encoding="utf-8"?>
<worksheet xmlns="http://schemas.openxmlformats.org/spreadsheetml/2006/main" xmlns:r="http://schemas.openxmlformats.org/officeDocument/2006/relationships">
  <dimension ref="A1:N61"/>
  <sheetViews>
    <sheetView zoomScale="70" zoomScaleNormal="70" zoomScaleSheetLayoutView="70" workbookViewId="0" topLeftCell="A41">
      <selection activeCell="J66" sqref="J66"/>
    </sheetView>
  </sheetViews>
  <sheetFormatPr defaultColWidth="10.75390625" defaultRowHeight="12.75"/>
  <cols>
    <col min="1" max="1" width="23.625" style="1" customWidth="1"/>
    <col min="2" max="3" width="15.625" style="1" customWidth="1"/>
    <col min="4" max="6" width="4.875" style="3" customWidth="1"/>
    <col min="7" max="7" width="12.625" style="1" customWidth="1"/>
    <col min="8" max="8" width="12.75390625" style="1" customWidth="1"/>
    <col min="9" max="9" width="5.75390625" style="13" customWidth="1"/>
    <col min="10" max="10" width="20.375" style="3" customWidth="1"/>
    <col min="11" max="13" width="4.875" style="3" customWidth="1"/>
    <col min="14" max="16384" width="10.75390625" style="1" customWidth="1"/>
  </cols>
  <sheetData>
    <row r="1" spans="1:13" s="77" customFormat="1" ht="13.5" thickBot="1">
      <c r="A1" s="196" t="s">
        <v>59</v>
      </c>
      <c r="B1" s="156">
        <f>IF(ISBLANK('Page de garde'!$C$8),"",'Page de garde'!$C$8)</f>
      </c>
      <c r="C1" s="156"/>
      <c r="D1" s="156" t="str">
        <f>'Page de garde'!$C$6</f>
        <v>CQP Ouvrier Qualifié du Travail des Viandes en Industries Charcutières</v>
      </c>
      <c r="E1" s="156"/>
      <c r="F1" s="156"/>
      <c r="I1" s="156"/>
      <c r="J1" s="156"/>
      <c r="M1" s="196" t="s">
        <v>76</v>
      </c>
    </row>
    <row r="2" spans="1:14" ht="13.5">
      <c r="A2" s="300" t="s">
        <v>21</v>
      </c>
      <c r="B2" s="23"/>
      <c r="C2" s="23"/>
      <c r="D2" s="22" t="s">
        <v>22</v>
      </c>
      <c r="E2" s="140"/>
      <c r="F2" s="221"/>
      <c r="G2" s="22" t="s">
        <v>23</v>
      </c>
      <c r="H2" s="144"/>
      <c r="I2" s="141" t="s">
        <v>27</v>
      </c>
      <c r="J2" s="23"/>
      <c r="K2" s="23"/>
      <c r="L2" s="23"/>
      <c r="M2" s="301"/>
      <c r="N2" s="177"/>
    </row>
    <row r="3" spans="1:14" ht="13.5">
      <c r="A3" s="601" t="s">
        <v>6</v>
      </c>
      <c r="B3" s="594" t="s">
        <v>24</v>
      </c>
      <c r="C3" s="594" t="s">
        <v>25</v>
      </c>
      <c r="D3" s="7" t="s">
        <v>63</v>
      </c>
      <c r="E3" s="302"/>
      <c r="F3" s="12"/>
      <c r="G3" s="594" t="s">
        <v>87</v>
      </c>
      <c r="H3" s="594" t="s">
        <v>65</v>
      </c>
      <c r="I3" s="173"/>
      <c r="J3" s="174"/>
      <c r="K3" s="166"/>
      <c r="L3" s="166"/>
      <c r="M3" s="377"/>
      <c r="N3" s="177"/>
    </row>
    <row r="4" spans="1:14" ht="13.5">
      <c r="A4" s="602"/>
      <c r="B4" s="595"/>
      <c r="C4" s="595"/>
      <c r="D4" s="9" t="s">
        <v>64</v>
      </c>
      <c r="E4" s="302"/>
      <c r="F4" s="12"/>
      <c r="G4" s="595"/>
      <c r="H4" s="595"/>
      <c r="I4" s="167"/>
      <c r="J4" s="168"/>
      <c r="K4" s="168"/>
      <c r="L4" s="168"/>
      <c r="M4" s="378"/>
      <c r="N4" s="177"/>
    </row>
    <row r="5" spans="1:14" ht="26.25">
      <c r="A5" s="304" t="s">
        <v>7</v>
      </c>
      <c r="B5" s="6"/>
      <c r="C5" s="6"/>
      <c r="D5" s="9" t="s">
        <v>26</v>
      </c>
      <c r="E5" s="302"/>
      <c r="F5" s="12"/>
      <c r="G5" s="595"/>
      <c r="H5" s="595"/>
      <c r="I5" s="162"/>
      <c r="J5" s="10"/>
      <c r="K5" s="169" t="s">
        <v>26</v>
      </c>
      <c r="L5" s="169"/>
      <c r="M5" s="379"/>
      <c r="N5" s="177"/>
    </row>
    <row r="6" spans="1:14" s="16" customFormat="1" ht="13.5" thickBot="1">
      <c r="A6" s="306" t="s">
        <v>8</v>
      </c>
      <c r="B6" s="18"/>
      <c r="C6" s="18"/>
      <c r="D6" s="56"/>
      <c r="E6" s="56"/>
      <c r="F6" s="222"/>
      <c r="G6" s="596"/>
      <c r="H6" s="596"/>
      <c r="I6" s="170"/>
      <c r="J6" s="171"/>
      <c r="K6" s="172">
        <f>IF(D6="","",D6)</f>
      </c>
      <c r="L6" s="172">
        <f>IF(E6="","",E6)</f>
      </c>
      <c r="M6" s="380">
        <f>IF(F6="","",F6)</f>
      </c>
      <c r="N6" s="178"/>
    </row>
    <row r="7" spans="1:13" s="16" customFormat="1" ht="15" thickBot="1">
      <c r="A7" s="381" t="s">
        <v>153</v>
      </c>
      <c r="B7" s="352"/>
      <c r="C7" s="95"/>
      <c r="D7" s="250"/>
      <c r="E7" s="250"/>
      <c r="F7" s="250"/>
      <c r="G7" s="95"/>
      <c r="H7" s="95"/>
      <c r="I7" s="263"/>
      <c r="J7" s="264"/>
      <c r="K7" s="138"/>
      <c r="L7" s="138"/>
      <c r="M7" s="382"/>
    </row>
    <row r="8" spans="1:13" ht="51">
      <c r="A8" s="402" t="s">
        <v>203</v>
      </c>
      <c r="B8" s="246" t="s">
        <v>249</v>
      </c>
      <c r="C8" s="288" t="s">
        <v>257</v>
      </c>
      <c r="D8" s="376"/>
      <c r="E8" s="376"/>
      <c r="F8" s="376"/>
      <c r="G8" s="384"/>
      <c r="H8" s="385"/>
      <c r="I8" s="266" t="s">
        <v>31</v>
      </c>
      <c r="J8" s="361" t="s">
        <v>128</v>
      </c>
      <c r="K8" s="365">
        <f>IF(OR(ISBLANK(D8),ISBLANK(D9)),"",SUM(D8:D9)/COUNT(D8:D9))</f>
      </c>
      <c r="L8" s="365">
        <f>IF(OR(ISBLANK(E8),ISBLANK(E9)),"",SUM(E8:E9)/COUNT(E8:E9))</f>
      </c>
      <c r="M8" s="371">
        <f>IF(OR(ISBLANK(F8),ISBLANK(F9)),"",SUM(F8:F9)/COUNT(F8:F9))</f>
      </c>
    </row>
    <row r="9" spans="1:13" ht="60.75">
      <c r="A9" s="310"/>
      <c r="B9" s="394" t="s">
        <v>332</v>
      </c>
      <c r="C9" s="242" t="s">
        <v>251</v>
      </c>
      <c r="D9" s="375"/>
      <c r="E9" s="375"/>
      <c r="F9" s="375"/>
      <c r="G9" s="386"/>
      <c r="H9" s="387"/>
      <c r="I9" s="266" t="s">
        <v>32</v>
      </c>
      <c r="J9" s="399" t="s">
        <v>184</v>
      </c>
      <c r="K9" s="364">
        <f>IF(OR(ISBLANK(D8),ISBLANK(D9)),"",SUM(D8:D9)/COUNT(D8:D9))</f>
      </c>
      <c r="L9" s="364">
        <f>IF(OR(ISBLANK(E8),ISBLANK(E9)),"",SUM(E8:E9)/COUNT(E8:E9))</f>
      </c>
      <c r="M9" s="372">
        <f>IF(OR(ISBLANK(F8),ISBLANK(F9)),"",SUM(F8:F9)/COUNT(F8:F9))</f>
      </c>
    </row>
    <row r="10" spans="1:13" ht="30">
      <c r="A10" s="310"/>
      <c r="B10" s="246" t="s">
        <v>252</v>
      </c>
      <c r="C10" s="242" t="s">
        <v>256</v>
      </c>
      <c r="D10" s="403"/>
      <c r="E10" s="403"/>
      <c r="F10" s="403"/>
      <c r="G10" s="386"/>
      <c r="H10" s="387"/>
      <c r="I10" s="266" t="s">
        <v>9</v>
      </c>
      <c r="J10" s="399" t="s">
        <v>176</v>
      </c>
      <c r="K10" s="364">
        <f>IF(OR(ISBLANK(D8),ISBLANK(D9)),"",SUM(D8:D9)/COUNT(D8:D9))</f>
      </c>
      <c r="L10" s="364">
        <f>IF(OR(ISBLANK(E8),ISBLANK(E9)),"",SUM(E8:E9)/COUNT(E8:E9))</f>
      </c>
      <c r="M10" s="372">
        <f>IF(OR(ISBLANK(F8),ISBLANK(F9)),"",SUM(F8:F9)/COUNT(F8:F9))</f>
      </c>
    </row>
    <row r="11" spans="1:13" ht="30">
      <c r="A11" s="310"/>
      <c r="B11" s="246" t="s">
        <v>253</v>
      </c>
      <c r="C11" s="242" t="s">
        <v>254</v>
      </c>
      <c r="D11" s="249"/>
      <c r="E11" s="249"/>
      <c r="F11" s="249"/>
      <c r="G11" s="386"/>
      <c r="H11" s="387"/>
      <c r="I11" s="266" t="s">
        <v>44</v>
      </c>
      <c r="J11" s="399" t="s">
        <v>130</v>
      </c>
      <c r="K11" s="364">
        <f>IF(OR(ISBLANK(D8),ISBLANK(D9)),"",SUM(D8:D9)/COUNT(D8:D9))</f>
      </c>
      <c r="L11" s="364">
        <f>IF(OR(ISBLANK(E8),ISBLANK(E9)),"",SUM(E8:E9)/COUNT(E8:E9))</f>
      </c>
      <c r="M11" s="372">
        <f>IF(OR(ISBLANK(F8),ISBLANK(F9)),"",SUM(F8:F9)/COUNT(F8:F9))</f>
      </c>
    </row>
    <row r="12" spans="1:13" ht="20.25">
      <c r="A12" s="310"/>
      <c r="B12" s="246"/>
      <c r="C12" s="242"/>
      <c r="D12" s="249"/>
      <c r="E12" s="249"/>
      <c r="F12" s="249"/>
      <c r="G12" s="386"/>
      <c r="H12" s="387"/>
      <c r="I12" s="266" t="s">
        <v>45</v>
      </c>
      <c r="J12" s="399" t="s">
        <v>131</v>
      </c>
      <c r="K12" s="364">
        <f>IF(OR(ISBLANK(D8),ISBLANK(D9)),"",SUM(D8:D9)/COUNT(D8:D9))</f>
      </c>
      <c r="L12" s="364">
        <f>IF(OR(ISBLANK(E8),ISBLANK(E9)),"",SUM(E8:E9)/COUNT(E8:E9))</f>
      </c>
      <c r="M12" s="372">
        <f>IF(OR(ISBLANK(F8),ISBLANK(F9)),"",SUM(F8:F9)/COUNT(F8:F9))</f>
      </c>
    </row>
    <row r="13" spans="1:13" ht="20.25">
      <c r="A13" s="310"/>
      <c r="B13" s="246"/>
      <c r="C13" s="242"/>
      <c r="D13" s="249"/>
      <c r="E13" s="249"/>
      <c r="F13" s="249"/>
      <c r="G13" s="386"/>
      <c r="H13" s="387"/>
      <c r="I13" s="266" t="s">
        <v>46</v>
      </c>
      <c r="J13" s="399" t="s">
        <v>132</v>
      </c>
      <c r="K13" s="364">
        <f>IF(OR(ISBLANK(D8),ISBLANK(D9)),"",SUM(D8:D9)/COUNT(D8:D9))</f>
      </c>
      <c r="L13" s="364">
        <f>IF(OR(ISBLANK(E8),ISBLANK(E9)),"",SUM(E8:E9)/COUNT(E8:E9))</f>
      </c>
      <c r="M13" s="372">
        <f>IF(OR(ISBLANK(F8),ISBLANK(F9)),"",SUM(F8:F9)/COUNT(F8:F9))</f>
      </c>
    </row>
    <row r="14" spans="1:13" ht="30">
      <c r="A14" s="310"/>
      <c r="B14" s="246"/>
      <c r="C14" s="242"/>
      <c r="D14" s="249"/>
      <c r="E14" s="249"/>
      <c r="F14" s="249"/>
      <c r="G14" s="386"/>
      <c r="H14" s="387"/>
      <c r="I14" s="266" t="s">
        <v>29</v>
      </c>
      <c r="J14" s="399" t="s">
        <v>133</v>
      </c>
      <c r="K14" s="364">
        <f>IF(OR(ISBLANK(D8),ISBLANK(D9)),"",SUM(D8:D9)/COUNT(D8:D9))</f>
      </c>
      <c r="L14" s="364">
        <f>IF(OR(ISBLANK(E8),ISBLANK(E9)),"",SUM(E8:E9)/COUNT(E8:E9))</f>
      </c>
      <c r="M14" s="372">
        <f>IF(OR(ISBLANK(F8),ISBLANK(F9)),"",SUM(F8:F9)/COUNT(F8:F9))</f>
      </c>
    </row>
    <row r="15" spans="1:13" ht="21" thickBot="1">
      <c r="A15" s="309"/>
      <c r="B15" s="247"/>
      <c r="C15" s="243"/>
      <c r="D15" s="69"/>
      <c r="E15" s="69"/>
      <c r="F15" s="69"/>
      <c r="G15" s="386"/>
      <c r="H15" s="387"/>
      <c r="I15" s="267" t="s">
        <v>134</v>
      </c>
      <c r="J15" s="400" t="s">
        <v>210</v>
      </c>
      <c r="K15" s="388">
        <f>IF(OR(ISBLANK(D8),ISBLANK(D9)),"",SUM(D8:D9)/COUNT(D8:D9))</f>
      </c>
      <c r="L15" s="389">
        <f>IF(OR(ISBLANK(E8),ISBLANK(E9)),"",SUM(E8:E9)/COUNT(E8:E9))</f>
      </c>
      <c r="M15" s="390">
        <f>IF(OR(ISBLANK(F8),ISBLANK(F9)),"",SUM(F8:F9)/COUNT(F8:F9))</f>
      </c>
    </row>
    <row r="16" spans="1:13" ht="40.5">
      <c r="A16" s="402" t="s">
        <v>170</v>
      </c>
      <c r="B16" s="245" t="s">
        <v>255</v>
      </c>
      <c r="C16" s="288" t="s">
        <v>264</v>
      </c>
      <c r="D16" s="376"/>
      <c r="E16" s="376"/>
      <c r="F16" s="376"/>
      <c r="G16" s="386"/>
      <c r="H16" s="387"/>
      <c r="I16" s="266" t="s">
        <v>31</v>
      </c>
      <c r="J16" s="361" t="s">
        <v>128</v>
      </c>
      <c r="K16" s="365">
        <f>IF(OR(ISBLANK(D16),ISBLANK(D17)),"",SUM(D16:D17)/COUNT(D16:D17))</f>
      </c>
      <c r="L16" s="365">
        <f>IF(OR(ISBLANK(E16),ISBLANK(E17)),"",SUM(E16:E17)/COUNT(E16:E17))</f>
      </c>
      <c r="M16" s="371">
        <f>IF(OR(ISBLANK(F16),ISBLANK(F17)),"",SUM(F16:F17)/COUNT(F16:F17))</f>
      </c>
    </row>
    <row r="17" spans="1:13" ht="51">
      <c r="A17" s="310"/>
      <c r="B17" s="248" t="s">
        <v>258</v>
      </c>
      <c r="C17" s="248" t="s">
        <v>251</v>
      </c>
      <c r="D17" s="375"/>
      <c r="E17" s="375"/>
      <c r="F17" s="375"/>
      <c r="G17" s="386"/>
      <c r="H17" s="387"/>
      <c r="I17" s="266" t="s">
        <v>32</v>
      </c>
      <c r="J17" s="399" t="s">
        <v>184</v>
      </c>
      <c r="K17" s="364">
        <f>IF(OR(ISBLANK(D16),ISBLANK(D17)),"",SUM(D16:D17)/COUNT(D16:D17))</f>
      </c>
      <c r="L17" s="364">
        <f>IF(OR(ISBLANK(E16),ISBLANK(E17)),"",SUM(E16:E17)/COUNT(E16:E17))</f>
      </c>
      <c r="M17" s="372">
        <f>IF(OR(ISBLANK(F16),ISBLANK(F17)),"",SUM(F16:F17)/COUNT(F16:F17))</f>
      </c>
    </row>
    <row r="18" spans="1:13" ht="30">
      <c r="A18" s="310"/>
      <c r="B18" s="248" t="s">
        <v>252</v>
      </c>
      <c r="C18" s="248" t="s">
        <v>259</v>
      </c>
      <c r="D18" s="403"/>
      <c r="E18" s="403"/>
      <c r="F18" s="403"/>
      <c r="G18" s="386"/>
      <c r="H18" s="387"/>
      <c r="I18" s="266" t="s">
        <v>9</v>
      </c>
      <c r="J18" s="399" t="s">
        <v>176</v>
      </c>
      <c r="K18" s="364">
        <f>IF(OR(ISBLANK(D16),ISBLANK(D17)),"",SUM(D16:D17)/COUNT(D16:D17))</f>
      </c>
      <c r="L18" s="364">
        <f>IF(OR(ISBLANK(E16),ISBLANK(E17)),"",SUM(E16:E17)/COUNT(E16:E17))</f>
      </c>
      <c r="M18" s="372">
        <f>IF(OR(ISBLANK(F16),ISBLANK(F17)),"",SUM(F16:F17)/COUNT(F16:F17))</f>
      </c>
    </row>
    <row r="19" spans="1:13" ht="30">
      <c r="A19" s="310" t="s">
        <v>43</v>
      </c>
      <c r="B19" s="287" t="s">
        <v>260</v>
      </c>
      <c r="C19" s="248" t="s">
        <v>261</v>
      </c>
      <c r="D19" s="249"/>
      <c r="E19" s="249"/>
      <c r="F19" s="249"/>
      <c r="G19" s="386"/>
      <c r="H19" s="387"/>
      <c r="I19" s="266" t="s">
        <v>44</v>
      </c>
      <c r="J19" s="399" t="s">
        <v>130</v>
      </c>
      <c r="K19" s="364">
        <f>IF(OR(ISBLANK(D16),ISBLANK(D17)),"",SUM(D16:D17)/COUNT(D16:D17))</f>
      </c>
      <c r="L19" s="364">
        <f>IF(OR(ISBLANK(E16),ISBLANK(E17)),"",SUM(E16:E17)/COUNT(E16:E17))</f>
      </c>
      <c r="M19" s="372">
        <f>IF(OR(ISBLANK(F16),ISBLANK(F17)),"",SUM(F16:F17)/COUNT(F16:F17))</f>
      </c>
    </row>
    <row r="20" spans="1:13" ht="20.25">
      <c r="A20" s="310"/>
      <c r="B20" s="288"/>
      <c r="C20" s="248" t="s">
        <v>262</v>
      </c>
      <c r="D20" s="249"/>
      <c r="E20" s="249"/>
      <c r="F20" s="249"/>
      <c r="G20" s="386"/>
      <c r="H20" s="387"/>
      <c r="I20" s="266" t="s">
        <v>45</v>
      </c>
      <c r="J20" s="399" t="s">
        <v>131</v>
      </c>
      <c r="K20" s="364">
        <f>IF(OR(ISBLANK(D16),ISBLANK(D17)),"",SUM(D16:D17)/COUNT(D16:D17))</f>
      </c>
      <c r="L20" s="364">
        <f>IF(OR(ISBLANK(E16),ISBLANK(E17)),"",SUM(E16:E17)/COUNT(E16:E17))</f>
      </c>
      <c r="M20" s="372">
        <f>IF(OR(ISBLANK(F16),ISBLANK(F17)),"",SUM(F16:F17)/COUNT(F16:F17))</f>
      </c>
    </row>
    <row r="21" spans="1:13" ht="20.25">
      <c r="A21" s="310"/>
      <c r="B21" s="246"/>
      <c r="C21" s="242"/>
      <c r="D21" s="249"/>
      <c r="E21" s="249"/>
      <c r="F21" s="249"/>
      <c r="G21" s="386"/>
      <c r="H21" s="387"/>
      <c r="I21" s="266" t="s">
        <v>46</v>
      </c>
      <c r="J21" s="399" t="s">
        <v>132</v>
      </c>
      <c r="K21" s="364">
        <f>IF(OR(ISBLANK(D16),ISBLANK(D17)),"",SUM(D16:D17)/COUNT(D16:D17))</f>
      </c>
      <c r="L21" s="364">
        <f>IF(OR(ISBLANK(E16),ISBLANK(E17)),"",SUM(E16:E17)/COUNT(E16:E17))</f>
      </c>
      <c r="M21" s="372">
        <f>IF(OR(ISBLANK(F16),ISBLANK(F17)),"",SUM(F16:F17)/COUNT(F16:F17))</f>
      </c>
    </row>
    <row r="22" spans="1:13" ht="30">
      <c r="A22" s="310"/>
      <c r="B22" s="246"/>
      <c r="C22" s="242"/>
      <c r="D22" s="249"/>
      <c r="E22" s="249"/>
      <c r="F22" s="249"/>
      <c r="G22" s="386"/>
      <c r="H22" s="387"/>
      <c r="I22" s="266" t="s">
        <v>29</v>
      </c>
      <c r="J22" s="399" t="s">
        <v>133</v>
      </c>
      <c r="K22" s="364">
        <f>IF(OR(ISBLANK(D16),ISBLANK(D17)),"",SUM(D16:D17)/COUNT(D16:D17))</f>
      </c>
      <c r="L22" s="364">
        <f>IF(OR(ISBLANK(E16),ISBLANK(E17)),"",SUM(E16:E17)/COUNT(E16:E17))</f>
      </c>
      <c r="M22" s="372">
        <f>IF(OR(ISBLANK(F16),ISBLANK(F17)),"",SUM(F16:F17)/COUNT(F16:F17))</f>
      </c>
    </row>
    <row r="23" spans="1:13" ht="21" thickBot="1">
      <c r="A23" s="309" t="s">
        <v>43</v>
      </c>
      <c r="B23" s="247"/>
      <c r="C23" s="243"/>
      <c r="D23" s="69"/>
      <c r="E23" s="69"/>
      <c r="F23" s="69"/>
      <c r="G23" s="386"/>
      <c r="H23" s="387"/>
      <c r="I23" s="267" t="s">
        <v>134</v>
      </c>
      <c r="J23" s="400" t="s">
        <v>210</v>
      </c>
      <c r="K23" s="388">
        <f>IF(OR(ISBLANK(D16),ISBLANK(D17)),"",SUM(D16:D17)/COUNT(D16:D17))</f>
      </c>
      <c r="L23" s="389">
        <f>IF(OR(ISBLANK(E16),ISBLANK(E17)),"",SUM(E16:E17)/COUNT(E16:E17))</f>
      </c>
      <c r="M23" s="390">
        <f>IF(OR(ISBLANK(F16),ISBLANK(F17)),"",SUM(F16:F17)/COUNT(F16:F17))</f>
      </c>
    </row>
    <row r="24" spans="1:13" ht="51">
      <c r="A24" s="402" t="s">
        <v>169</v>
      </c>
      <c r="B24" s="246" t="s">
        <v>263</v>
      </c>
      <c r="C24" s="288" t="s">
        <v>279</v>
      </c>
      <c r="D24" s="376"/>
      <c r="E24" s="376"/>
      <c r="F24" s="376"/>
      <c r="G24" s="386"/>
      <c r="H24" s="387"/>
      <c r="I24" s="266" t="s">
        <v>31</v>
      </c>
      <c r="J24" s="361" t="s">
        <v>128</v>
      </c>
      <c r="K24" s="365">
        <f>IF(OR(ISBLANK(D24),ISBLANK(D25)),"",SUM(D24:D25)/COUNT(D24:D25))</f>
      </c>
      <c r="L24" s="365">
        <f>IF(OR(ISBLANK(E24),ISBLANK(E25)),"",SUM(E24:E25)/COUNT(E24:E25))</f>
      </c>
      <c r="M24" s="371">
        <f>IF(OR(ISBLANK(F24),ISBLANK(F25)),"",SUM(F24:F25)/COUNT(F24:F25))</f>
      </c>
    </row>
    <row r="25" spans="1:13" ht="51">
      <c r="A25" s="310"/>
      <c r="B25" s="246" t="s">
        <v>258</v>
      </c>
      <c r="C25" s="242" t="s">
        <v>251</v>
      </c>
      <c r="D25" s="375"/>
      <c r="E25" s="375"/>
      <c r="F25" s="375"/>
      <c r="G25" s="386"/>
      <c r="H25" s="387"/>
      <c r="I25" s="266" t="s">
        <v>32</v>
      </c>
      <c r="J25" s="399" t="s">
        <v>184</v>
      </c>
      <c r="K25" s="364">
        <f>IF(OR(ISBLANK(D24),ISBLANK(D25)),"",SUM(D24:D25)/COUNT(D24:D25))</f>
      </c>
      <c r="L25" s="364">
        <f>IF(OR(ISBLANK(E24),ISBLANK(E25)),"",SUM(E24:E25)/COUNT(E24:E25))</f>
      </c>
      <c r="M25" s="372">
        <f>IF(OR(ISBLANK(F24),ISBLANK(F25)),"",SUM(F24:F25)/COUNT(F24:F25))</f>
      </c>
    </row>
    <row r="26" spans="1:13" ht="30">
      <c r="A26" s="310"/>
      <c r="B26" s="246" t="s">
        <v>252</v>
      </c>
      <c r="C26" s="242" t="s">
        <v>265</v>
      </c>
      <c r="D26" s="403"/>
      <c r="E26" s="403"/>
      <c r="F26" s="403"/>
      <c r="G26" s="386"/>
      <c r="H26" s="387"/>
      <c r="I26" s="266" t="s">
        <v>9</v>
      </c>
      <c r="J26" s="399" t="s">
        <v>176</v>
      </c>
      <c r="K26" s="364">
        <f>IF(OR(ISBLANK(D24),ISBLANK(D25)),"",SUM(D24:D25)/COUNT(D24:D25))</f>
      </c>
      <c r="L26" s="364">
        <f>IF(OR(ISBLANK(E24),ISBLANK(E25)),"",SUM(E24:E25)/COUNT(E24:E25))</f>
      </c>
      <c r="M26" s="372">
        <f>IF(OR(ISBLANK(F24),ISBLANK(F25)),"",SUM(F24:F25)/COUNT(F24:F25))</f>
      </c>
    </row>
    <row r="27" spans="1:13" ht="30">
      <c r="A27" s="310"/>
      <c r="B27" s="246"/>
      <c r="C27" s="242"/>
      <c r="D27" s="249"/>
      <c r="E27" s="249"/>
      <c r="F27" s="249"/>
      <c r="G27" s="386"/>
      <c r="H27" s="387"/>
      <c r="I27" s="266" t="s">
        <v>44</v>
      </c>
      <c r="J27" s="399" t="s">
        <v>130</v>
      </c>
      <c r="K27" s="364">
        <f>IF(OR(ISBLANK(D24),ISBLANK(D25)),"",SUM(D24:D25)/COUNT(D24:D25))</f>
      </c>
      <c r="L27" s="364">
        <f>IF(OR(ISBLANK(E24),ISBLANK(E25)),"",SUM(E24:E25)/COUNT(E24:E25))</f>
      </c>
      <c r="M27" s="372">
        <f>IF(OR(ISBLANK(F24),ISBLANK(F25)),"",SUM(F24:F25)/COUNT(F24:F25))</f>
      </c>
    </row>
    <row r="28" spans="1:13" ht="20.25">
      <c r="A28" s="310"/>
      <c r="B28" s="246"/>
      <c r="C28" s="242"/>
      <c r="D28" s="249"/>
      <c r="E28" s="249"/>
      <c r="F28" s="249"/>
      <c r="G28" s="386"/>
      <c r="H28" s="387"/>
      <c r="I28" s="266" t="s">
        <v>45</v>
      </c>
      <c r="J28" s="399" t="s">
        <v>131</v>
      </c>
      <c r="K28" s="364">
        <f>IF(OR(ISBLANK(D24),ISBLANK(D25)),"",SUM(D24:D25)/COUNT(D24:D25))</f>
      </c>
      <c r="L28" s="364">
        <f>IF(OR(ISBLANK(E24),ISBLANK(E25)),"",SUM(E24:E25)/COUNT(E24:E25))</f>
      </c>
      <c r="M28" s="372">
        <f>IF(OR(ISBLANK(F24),ISBLANK(F25)),"",SUM(F24:F25)/COUNT(F24:F25))</f>
      </c>
    </row>
    <row r="29" spans="1:13" ht="20.25">
      <c r="A29" s="310"/>
      <c r="B29" s="246"/>
      <c r="C29" s="242"/>
      <c r="D29" s="249"/>
      <c r="E29" s="249"/>
      <c r="F29" s="249"/>
      <c r="G29" s="386"/>
      <c r="H29" s="387"/>
      <c r="I29" s="266" t="s">
        <v>46</v>
      </c>
      <c r="J29" s="399" t="s">
        <v>132</v>
      </c>
      <c r="K29" s="364">
        <f>IF(OR(ISBLANK(D24),ISBLANK(D25)),"",SUM(D24:D25)/COUNT(D24:D25))</f>
      </c>
      <c r="L29" s="364">
        <f>IF(OR(ISBLANK(E24),ISBLANK(E25)),"",SUM(E24:E25)/COUNT(E24:E25))</f>
      </c>
      <c r="M29" s="372">
        <f>IF(OR(ISBLANK(F24),ISBLANK(F25)),"",SUM(F24:F25)/COUNT(F24:F25))</f>
      </c>
    </row>
    <row r="30" spans="1:13" ht="30">
      <c r="A30" s="310"/>
      <c r="B30" s="246"/>
      <c r="C30" s="242"/>
      <c r="D30" s="249"/>
      <c r="E30" s="249"/>
      <c r="F30" s="249"/>
      <c r="G30" s="386"/>
      <c r="H30" s="387"/>
      <c r="I30" s="266" t="s">
        <v>29</v>
      </c>
      <c r="J30" s="399" t="s">
        <v>133</v>
      </c>
      <c r="K30" s="364">
        <f>IF(OR(ISBLANK(D24),ISBLANK(D25)),"",SUM(D24:D25)/COUNT(D24:D25))</f>
      </c>
      <c r="L30" s="364">
        <f>IF(OR(ISBLANK(E24),ISBLANK(E25)),"",SUM(E24:E25)/COUNT(E24:E25))</f>
      </c>
      <c r="M30" s="372">
        <f>IF(OR(ISBLANK(F24),ISBLANK(F25)),"",SUM(F24:F25)/COUNT(F24:F25))</f>
      </c>
    </row>
    <row r="31" spans="1:13" ht="21" thickBot="1">
      <c r="A31" s="309"/>
      <c r="B31" s="247"/>
      <c r="C31" s="243"/>
      <c r="D31" s="69"/>
      <c r="E31" s="69"/>
      <c r="F31" s="69"/>
      <c r="G31" s="386"/>
      <c r="H31" s="387"/>
      <c r="I31" s="267" t="s">
        <v>134</v>
      </c>
      <c r="J31" s="400" t="s">
        <v>210</v>
      </c>
      <c r="K31" s="388">
        <f>IF(OR(ISBLANK(D24),ISBLANK(D25)),"",SUM(D24:D25)/COUNT(D24:D25))</f>
      </c>
      <c r="L31" s="389">
        <f>IF(OR(ISBLANK(E24),ISBLANK(E25)),"",SUM(E24:E25)/COUNT(E24:E25))</f>
      </c>
      <c r="M31" s="390">
        <f>IF(OR(ISBLANK(F24),ISBLANK(F25)),"",SUM(F24:F25)/COUNT(F24:F25))</f>
      </c>
    </row>
    <row r="32" spans="1:13" ht="40.5">
      <c r="A32" s="402" t="s">
        <v>168</v>
      </c>
      <c r="B32" s="246" t="s">
        <v>266</v>
      </c>
      <c r="C32" s="288" t="s">
        <v>267</v>
      </c>
      <c r="D32" s="376"/>
      <c r="E32" s="376"/>
      <c r="F32" s="376"/>
      <c r="G32" s="386"/>
      <c r="H32" s="387"/>
      <c r="I32" s="266" t="s">
        <v>31</v>
      </c>
      <c r="J32" s="361" t="s">
        <v>128</v>
      </c>
      <c r="K32" s="365">
        <f>IF(OR(ISBLANK(D32),ISBLANK(D33)),"",SUM(D32:D33)/COUNT(D32:D33))</f>
      </c>
      <c r="L32" s="365">
        <f>IF(OR(ISBLANK(E32),ISBLANK(E33)),"",SUM(E32:E33)/COUNT(E32:E33))</f>
      </c>
      <c r="M32" s="371">
        <f>IF(OR(ISBLANK(F32),ISBLANK(F33)),"",SUM(F32:F33)/COUNT(F32:F33))</f>
      </c>
    </row>
    <row r="33" spans="1:13" ht="51">
      <c r="A33" s="310"/>
      <c r="B33" s="246" t="s">
        <v>258</v>
      </c>
      <c r="C33" s="242" t="s">
        <v>251</v>
      </c>
      <c r="D33" s="375"/>
      <c r="E33" s="375"/>
      <c r="F33" s="375"/>
      <c r="G33" s="386"/>
      <c r="H33" s="387"/>
      <c r="I33" s="266" t="s">
        <v>32</v>
      </c>
      <c r="J33" s="399" t="s">
        <v>184</v>
      </c>
      <c r="K33" s="364">
        <f>IF(OR(ISBLANK(D32),ISBLANK(D33)),"",SUM(D32:D33)/COUNT(D32:D33))</f>
      </c>
      <c r="L33" s="364">
        <f>IF(OR(ISBLANK(E32),ISBLANK(E33)),"",SUM(E32:E33)/COUNT(E32:E33))</f>
      </c>
      <c r="M33" s="372">
        <f>IF(OR(ISBLANK(F32),ISBLANK(F33)),"",SUM(F32:F33)/COUNT(F32:F33))</f>
      </c>
    </row>
    <row r="34" spans="1:13" ht="30">
      <c r="A34" s="310"/>
      <c r="B34" s="246" t="s">
        <v>252</v>
      </c>
      <c r="C34" s="242" t="s">
        <v>268</v>
      </c>
      <c r="D34" s="403"/>
      <c r="E34" s="403"/>
      <c r="F34" s="403"/>
      <c r="G34" s="386"/>
      <c r="H34" s="387"/>
      <c r="I34" s="266" t="s">
        <v>9</v>
      </c>
      <c r="J34" s="399" t="s">
        <v>176</v>
      </c>
      <c r="K34" s="364">
        <f>IF(OR(ISBLANK(D32),ISBLANK(D33)),"",SUM(D32:D33)/COUNT(D32:D33))</f>
      </c>
      <c r="L34" s="364">
        <f>IF(OR(ISBLANK(E32),ISBLANK(E33)),"",SUM(E32:E33)/COUNT(E32:E33))</f>
      </c>
      <c r="M34" s="372">
        <f>IF(OR(ISBLANK(F32),ISBLANK(F33)),"",SUM(F32:F33)/COUNT(F32:F33))</f>
      </c>
    </row>
    <row r="35" spans="1:13" ht="30">
      <c r="A35" s="310"/>
      <c r="B35" s="394"/>
      <c r="C35" s="242"/>
      <c r="D35" s="249"/>
      <c r="E35" s="249"/>
      <c r="F35" s="249"/>
      <c r="G35" s="386"/>
      <c r="H35" s="387"/>
      <c r="I35" s="266" t="s">
        <v>44</v>
      </c>
      <c r="J35" s="399" t="s">
        <v>130</v>
      </c>
      <c r="K35" s="364">
        <f>IF(OR(ISBLANK(D32),ISBLANK(D33)),"",SUM(D32:D33)/COUNT(D32:D33))</f>
      </c>
      <c r="L35" s="364">
        <f>IF(OR(ISBLANK(E32),ISBLANK(E33)),"",SUM(E32:E33)/COUNT(E32:E33))</f>
      </c>
      <c r="M35" s="372">
        <f>IF(OR(ISBLANK(F32),ISBLANK(F33)),"",SUM(F32:F33)/COUNT(F32:F33))</f>
      </c>
    </row>
    <row r="36" spans="1:13" ht="20.25">
      <c r="A36" s="310"/>
      <c r="B36" s="394"/>
      <c r="C36" s="242"/>
      <c r="D36" s="249"/>
      <c r="E36" s="249"/>
      <c r="F36" s="249"/>
      <c r="G36" s="386"/>
      <c r="H36" s="387"/>
      <c r="I36" s="266" t="s">
        <v>45</v>
      </c>
      <c r="J36" s="399" t="s">
        <v>131</v>
      </c>
      <c r="K36" s="364">
        <f>IF(OR(ISBLANK(D32),ISBLANK(D33)),"",SUM(D32:D33)/COUNT(D32:D33))</f>
      </c>
      <c r="L36" s="364">
        <f>IF(OR(ISBLANK(E32),ISBLANK(E33)),"",SUM(E32:E33)/COUNT(E32:E33))</f>
      </c>
      <c r="M36" s="372">
        <f>IF(OR(ISBLANK(F32),ISBLANK(F33)),"",SUM(F32:F33)/COUNT(F32:F33))</f>
      </c>
    </row>
    <row r="37" spans="1:13" ht="20.25">
      <c r="A37" s="310"/>
      <c r="B37" s="394"/>
      <c r="C37" s="242"/>
      <c r="D37" s="249"/>
      <c r="E37" s="249"/>
      <c r="F37" s="249"/>
      <c r="G37" s="386"/>
      <c r="H37" s="387"/>
      <c r="I37" s="266" t="s">
        <v>46</v>
      </c>
      <c r="J37" s="399" t="s">
        <v>132</v>
      </c>
      <c r="K37" s="364">
        <f>IF(OR(ISBLANK(D32),ISBLANK(D33)),"",SUM(D32:D33)/COUNT(D32:D33))</f>
      </c>
      <c r="L37" s="364">
        <f>IF(OR(ISBLANK(E32),ISBLANK(E33)),"",SUM(E32:E33)/COUNT(E32:E33))</f>
      </c>
      <c r="M37" s="372">
        <f>IF(OR(ISBLANK(F32),ISBLANK(F33)),"",SUM(F32:F33)/COUNT(F32:F33))</f>
      </c>
    </row>
    <row r="38" spans="1:13" ht="30">
      <c r="A38" s="310"/>
      <c r="B38" s="394"/>
      <c r="C38" s="242"/>
      <c r="D38" s="249"/>
      <c r="E38" s="249"/>
      <c r="F38" s="249"/>
      <c r="G38" s="386"/>
      <c r="H38" s="387"/>
      <c r="I38" s="266" t="s">
        <v>29</v>
      </c>
      <c r="J38" s="399" t="s">
        <v>133</v>
      </c>
      <c r="K38" s="364">
        <f>IF(OR(ISBLANK(D32),ISBLANK(D33)),"",SUM(D32:D33)/COUNT(D32:D33))</f>
      </c>
      <c r="L38" s="364">
        <f>IF(OR(ISBLANK(E32),ISBLANK(E33)),"",SUM(E32:E33)/COUNT(E32:E33))</f>
      </c>
      <c r="M38" s="372">
        <f>IF(OR(ISBLANK(F32),ISBLANK(F33)),"",SUM(F32:F33)/COUNT(F32:F33))</f>
      </c>
    </row>
    <row r="39" spans="1:13" ht="21" thickBot="1">
      <c r="A39" s="309" t="s">
        <v>43</v>
      </c>
      <c r="B39" s="254"/>
      <c r="C39" s="243"/>
      <c r="D39" s="69"/>
      <c r="E39" s="69"/>
      <c r="F39" s="69"/>
      <c r="G39" s="386"/>
      <c r="H39" s="387"/>
      <c r="I39" s="267" t="s">
        <v>134</v>
      </c>
      <c r="J39" s="400" t="s">
        <v>210</v>
      </c>
      <c r="K39" s="388">
        <f>IF(OR(ISBLANK(D32),ISBLANK(D33)),"",SUM(D32:D33)/COUNT(D32:D33))</f>
      </c>
      <c r="L39" s="389">
        <f>IF(OR(ISBLANK(E32),ISBLANK(E33)),"",SUM(E32:E33)/COUNT(E32:E33))</f>
      </c>
      <c r="M39" s="390">
        <f>IF(OR(ISBLANK(F32),ISBLANK(F33)),"",SUM(F32:F33)/COUNT(F32:F33))</f>
      </c>
    </row>
    <row r="40" spans="1:13" ht="40.5">
      <c r="A40" s="402" t="s">
        <v>167</v>
      </c>
      <c r="B40" s="394" t="s">
        <v>269</v>
      </c>
      <c r="C40" s="288" t="s">
        <v>271</v>
      </c>
      <c r="D40" s="376"/>
      <c r="E40" s="376"/>
      <c r="F40" s="376"/>
      <c r="G40" s="386"/>
      <c r="H40" s="387"/>
      <c r="I40" s="266" t="s">
        <v>9</v>
      </c>
      <c r="J40" s="399" t="s">
        <v>129</v>
      </c>
      <c r="K40" s="365">
        <f>IF(OR(ISBLANK(D40),ISBLANK(D41)),"",SUM(D40:D41)/COUNT(D40:D41))</f>
      </c>
      <c r="L40" s="365">
        <f>IF(OR(ISBLANK(E40),ISBLANK(E41)),"",SUM(E40:E41)/COUNT(E40:E41))</f>
      </c>
      <c r="M40" s="371">
        <f>IF(OR(ISBLANK(F40),ISBLANK(F41)),"",SUM(F40:F41)/COUNT(F40:F41))</f>
      </c>
    </row>
    <row r="41" spans="1:13" ht="20.25">
      <c r="A41" s="310"/>
      <c r="B41" s="394"/>
      <c r="C41" s="248" t="s">
        <v>270</v>
      </c>
      <c r="D41" s="375"/>
      <c r="E41" s="375"/>
      <c r="F41" s="375"/>
      <c r="G41" s="386"/>
      <c r="H41" s="387"/>
      <c r="I41" s="266" t="s">
        <v>10</v>
      </c>
      <c r="J41" s="399" t="s">
        <v>122</v>
      </c>
      <c r="K41" s="364">
        <f>IF(OR(ISBLANK(D40),ISBLANK(D41)),"",SUM(D40:D41)/COUNT(D40:D41))</f>
      </c>
      <c r="L41" s="364">
        <f>IF(OR(ISBLANK(E40),ISBLANK(E41)),"",SUM(E40:E41)/COUNT(E40:E41))</f>
      </c>
      <c r="M41" s="372">
        <f>IF(OR(ISBLANK(F40),ISBLANK(F41)),"",SUM(F40:F41)/COUNT(F40:F41))</f>
      </c>
    </row>
    <row r="42" spans="1:13" ht="13.5">
      <c r="A42" s="310"/>
      <c r="B42" s="394"/>
      <c r="C42" s="287"/>
      <c r="D42" s="403"/>
      <c r="E42" s="403"/>
      <c r="F42" s="403"/>
      <c r="G42" s="386"/>
      <c r="H42" s="387"/>
      <c r="I42" s="266" t="s">
        <v>20</v>
      </c>
      <c r="J42" s="399" t="s">
        <v>136</v>
      </c>
      <c r="K42" s="364">
        <f>IF(OR(ISBLANK(D40),ISBLANK(D41)),"",SUM(D40:D41)/COUNT(D40:D41))</f>
      </c>
      <c r="L42" s="364">
        <f>IF(OR(ISBLANK(E40),ISBLANK(E41)),"",SUM(E40:E41)/COUNT(E40:E41))</f>
      </c>
      <c r="M42" s="372">
        <f>IF(OR(ISBLANK(F40),ISBLANK(F41)),"",SUM(F40:F41)/COUNT(F40:F41))</f>
      </c>
    </row>
    <row r="43" spans="1:13" ht="20.25">
      <c r="A43" s="310"/>
      <c r="B43" s="394"/>
      <c r="C43" s="242"/>
      <c r="D43" s="249"/>
      <c r="E43" s="249"/>
      <c r="F43" s="249"/>
      <c r="G43" s="386"/>
      <c r="H43" s="387"/>
      <c r="I43" s="266" t="s">
        <v>11</v>
      </c>
      <c r="J43" s="399" t="s">
        <v>137</v>
      </c>
      <c r="K43" s="364">
        <f>IF(OR(ISBLANK(D40),ISBLANK(D41)),"",SUM(D40:D41)/COUNT(D40:D41))</f>
      </c>
      <c r="L43" s="364">
        <f>IF(OR(ISBLANK(E40),ISBLANK(E41)),"",SUM(E40:E41)/COUNT(E40:E41))</f>
      </c>
      <c r="M43" s="372">
        <f>IF(OR(ISBLANK(F40),ISBLANK(F41)),"",SUM(F40:F41)/COUNT(F40:F41))</f>
      </c>
    </row>
    <row r="44" spans="1:13" ht="20.25">
      <c r="A44" s="310"/>
      <c r="B44" s="246"/>
      <c r="C44" s="242"/>
      <c r="D44" s="249"/>
      <c r="E44" s="249"/>
      <c r="F44" s="249"/>
      <c r="G44" s="386"/>
      <c r="H44" s="387"/>
      <c r="I44" s="266" t="s">
        <v>135</v>
      </c>
      <c r="J44" s="399" t="s">
        <v>138</v>
      </c>
      <c r="K44" s="364">
        <f>IF(OR(ISBLANK(D40),ISBLANK(D41)),"",SUM(D40:D41)/COUNT(D40:D41))</f>
      </c>
      <c r="L44" s="364">
        <f>IF(OR(ISBLANK(E40),ISBLANK(E41)),"",SUM(E40:E41)/COUNT(E40:E41))</f>
      </c>
      <c r="M44" s="372">
        <f>IF(OR(ISBLANK(F40),ISBLANK(F41)),"",SUM(F40:F41)/COUNT(F40:F41))</f>
      </c>
    </row>
    <row r="45" spans="1:13" ht="14.25" thickBot="1">
      <c r="A45" s="309"/>
      <c r="B45" s="254"/>
      <c r="C45" s="243"/>
      <c r="D45" s="69"/>
      <c r="E45" s="69"/>
      <c r="F45" s="69"/>
      <c r="G45" s="386"/>
      <c r="H45" s="387"/>
      <c r="I45" s="267"/>
      <c r="J45" s="401"/>
      <c r="K45" s="388"/>
      <c r="L45" s="388"/>
      <c r="M45" s="393"/>
    </row>
    <row r="46" spans="1:13" ht="60.75">
      <c r="A46" s="402" t="s">
        <v>166</v>
      </c>
      <c r="B46" s="394" t="s">
        <v>272</v>
      </c>
      <c r="C46" s="288" t="s">
        <v>273</v>
      </c>
      <c r="D46" s="376"/>
      <c r="E46" s="376"/>
      <c r="F46" s="376"/>
      <c r="G46" s="386"/>
      <c r="H46" s="387"/>
      <c r="I46" s="266" t="s">
        <v>31</v>
      </c>
      <c r="J46" s="399" t="s">
        <v>185</v>
      </c>
      <c r="K46" s="365">
        <f>IF(OR(ISBLANK(D46),ISBLANK(D47)),"",SUM(D46:D47)/COUNT(D46:D47))</f>
      </c>
      <c r="L46" s="365">
        <f>IF(OR(ISBLANK(E46),ISBLANK(E47)),"",SUM(E46:E47)/COUNT(E46:E47))</f>
      </c>
      <c r="M46" s="371">
        <f>IF(OR(ISBLANK(F46),ISBLANK(F47)),"",SUM(F46:F47)/COUNT(F46:F47))</f>
      </c>
    </row>
    <row r="47" spans="1:13" ht="30">
      <c r="A47" s="310"/>
      <c r="B47" s="394" t="s">
        <v>274</v>
      </c>
      <c r="C47" s="248" t="s">
        <v>275</v>
      </c>
      <c r="D47" s="375"/>
      <c r="E47" s="375"/>
      <c r="F47" s="375"/>
      <c r="G47" s="396"/>
      <c r="H47" s="387"/>
      <c r="I47" s="266" t="s">
        <v>32</v>
      </c>
      <c r="J47" s="399" t="s">
        <v>184</v>
      </c>
      <c r="K47" s="364">
        <f>IF(OR(ISBLANK(D46),ISBLANK(D47)),"",SUM(D46:D47)/COUNT(D46:D47))</f>
      </c>
      <c r="L47" s="364">
        <f>IF(OR(ISBLANK(E46),ISBLANK(E47)),"",SUM(E46:E47)/COUNT(E46:E47))</f>
      </c>
      <c r="M47" s="372">
        <f>IF(OR(ISBLANK(F46),ISBLANK(F47)),"",SUM(F46:F47)/COUNT(F46:F47))</f>
      </c>
    </row>
    <row r="48" spans="1:13" ht="20.25">
      <c r="A48" s="310"/>
      <c r="B48" s="511"/>
      <c r="C48" s="512"/>
      <c r="D48" s="403"/>
      <c r="E48" s="403"/>
      <c r="F48" s="403"/>
      <c r="G48" s="386"/>
      <c r="H48" s="387"/>
      <c r="I48" s="266" t="s">
        <v>135</v>
      </c>
      <c r="J48" s="399" t="s">
        <v>138</v>
      </c>
      <c r="K48" s="364">
        <f>IF(OR(ISBLANK(D46),ISBLANK(D47)),"",SUM(D46:D47)/COUNT(D46:D47))</f>
      </c>
      <c r="L48" s="364">
        <f>IF(OR(ISBLANK(E46),ISBLANK(E47)),"",SUM(E46:E47)/COUNT(E46:E47))</f>
      </c>
      <c r="M48" s="372">
        <f>IF(OR(ISBLANK(F46),ISBLANK(F47)),"",SUM(F46:F47)/COUNT(F46:F47))</f>
      </c>
    </row>
    <row r="49" spans="1:13" ht="14.25" thickBot="1">
      <c r="A49" s="309"/>
      <c r="B49" s="513"/>
      <c r="C49" s="514"/>
      <c r="D49" s="69"/>
      <c r="E49" s="69"/>
      <c r="F49" s="69"/>
      <c r="G49" s="397"/>
      <c r="H49" s="398"/>
      <c r="I49" s="267"/>
      <c r="J49" s="401"/>
      <c r="K49" s="388"/>
      <c r="L49" s="388"/>
      <c r="M49" s="393"/>
    </row>
    <row r="50" spans="4:13" ht="12">
      <c r="D50" s="1"/>
      <c r="E50" s="1"/>
      <c r="F50" s="1"/>
      <c r="I50" s="1"/>
      <c r="J50" s="1"/>
      <c r="K50" s="1"/>
      <c r="L50" s="1"/>
      <c r="M50" s="1"/>
    </row>
    <row r="51" spans="4:13" ht="12">
      <c r="D51" s="1"/>
      <c r="E51" s="1"/>
      <c r="F51" s="1"/>
      <c r="I51" s="1"/>
      <c r="J51" s="1"/>
      <c r="K51" s="1"/>
      <c r="L51" s="1"/>
      <c r="M51" s="1"/>
    </row>
    <row r="52" spans="4:13" ht="12">
      <c r="D52" s="1"/>
      <c r="E52" s="1"/>
      <c r="F52" s="1"/>
      <c r="I52" s="1"/>
      <c r="J52" s="1"/>
      <c r="K52" s="1"/>
      <c r="L52" s="1"/>
      <c r="M52" s="1"/>
    </row>
    <row r="53" spans="4:13" ht="12">
      <c r="D53" s="1"/>
      <c r="E53" s="1"/>
      <c r="F53" s="1"/>
      <c r="I53" s="1"/>
      <c r="J53" s="1"/>
      <c r="K53" s="1"/>
      <c r="L53" s="1"/>
      <c r="M53" s="1"/>
    </row>
    <row r="54" spans="4:13" ht="12">
      <c r="D54" s="1"/>
      <c r="E54" s="1"/>
      <c r="F54" s="1"/>
      <c r="I54" s="1"/>
      <c r="J54" s="1"/>
      <c r="K54" s="1"/>
      <c r="L54" s="1"/>
      <c r="M54" s="1"/>
    </row>
    <row r="55" spans="4:13" ht="12">
      <c r="D55" s="1"/>
      <c r="E55" s="1"/>
      <c r="F55" s="1"/>
      <c r="I55" s="1"/>
      <c r="J55" s="1"/>
      <c r="K55" s="1"/>
      <c r="L55" s="1"/>
      <c r="M55" s="1"/>
    </row>
    <row r="56" spans="4:13" ht="12">
      <c r="D56" s="1"/>
      <c r="E56" s="1"/>
      <c r="F56" s="1"/>
      <c r="I56" s="1"/>
      <c r="J56" s="1"/>
      <c r="K56" s="1"/>
      <c r="L56" s="1"/>
      <c r="M56" s="1"/>
    </row>
    <row r="57" spans="4:13" ht="12">
      <c r="D57" s="1"/>
      <c r="E57" s="1"/>
      <c r="F57" s="1"/>
      <c r="I57" s="1"/>
      <c r="J57" s="1"/>
      <c r="K57" s="1"/>
      <c r="L57" s="1"/>
      <c r="M57" s="1"/>
    </row>
    <row r="58" spans="4:13" ht="12">
      <c r="D58" s="1"/>
      <c r="E58" s="1"/>
      <c r="F58" s="1"/>
      <c r="I58" s="1"/>
      <c r="J58" s="1"/>
      <c r="K58" s="1"/>
      <c r="L58" s="1"/>
      <c r="M58" s="1"/>
    </row>
    <row r="59" spans="4:13" ht="12">
      <c r="D59" s="1"/>
      <c r="E59" s="1"/>
      <c r="F59" s="1"/>
      <c r="I59" s="1"/>
      <c r="J59" s="1"/>
      <c r="K59" s="1"/>
      <c r="L59" s="1"/>
      <c r="M59" s="1"/>
    </row>
    <row r="60" spans="4:13" ht="12">
      <c r="D60" s="1"/>
      <c r="E60" s="1"/>
      <c r="F60" s="1"/>
      <c r="I60" s="1"/>
      <c r="J60" s="1"/>
      <c r="K60" s="1"/>
      <c r="L60" s="1"/>
      <c r="M60" s="1"/>
    </row>
    <row r="61" spans="4:13" ht="12">
      <c r="D61" s="1"/>
      <c r="E61" s="1"/>
      <c r="F61" s="1"/>
      <c r="I61" s="1"/>
      <c r="J61" s="1"/>
      <c r="K61" s="1"/>
      <c r="L61" s="1"/>
      <c r="M61" s="1"/>
    </row>
  </sheetData>
  <sheetProtection sheet="1"/>
  <mergeCells count="5">
    <mergeCell ref="G3:G6"/>
    <mergeCell ref="H3:H6"/>
    <mergeCell ref="A3:A4"/>
    <mergeCell ref="B3:B4"/>
    <mergeCell ref="C3:C4"/>
  </mergeCells>
  <conditionalFormatting sqref="I40">
    <cfRule type="cellIs" priority="7" dxfId="97" operator="equal" stopIfTrue="1">
      <formula>"erreur"</formula>
    </cfRule>
  </conditionalFormatting>
  <conditionalFormatting sqref="D40:F42 D32:F34 D24:F26 D16:F18 D8:F10">
    <cfRule type="cellIs" priority="8" dxfId="96" operator="equal" stopIfTrue="1">
      <formula>1</formula>
    </cfRule>
  </conditionalFormatting>
  <conditionalFormatting sqref="D8:F9">
    <cfRule type="cellIs" priority="6" dxfId="96" operator="equal" stopIfTrue="1">
      <formula>1</formula>
    </cfRule>
  </conditionalFormatting>
  <conditionalFormatting sqref="D16:F17">
    <cfRule type="cellIs" priority="5" dxfId="96" operator="equal" stopIfTrue="1">
      <formula>1</formula>
    </cfRule>
  </conditionalFormatting>
  <conditionalFormatting sqref="D24:F25">
    <cfRule type="cellIs" priority="4" dxfId="96" operator="equal" stopIfTrue="1">
      <formula>1</formula>
    </cfRule>
  </conditionalFormatting>
  <conditionalFormatting sqref="D32:F33">
    <cfRule type="cellIs" priority="3" dxfId="96" operator="equal" stopIfTrue="1">
      <formula>1</formula>
    </cfRule>
  </conditionalFormatting>
  <conditionalFormatting sqref="D40:F41">
    <cfRule type="cellIs" priority="2" dxfId="96" operator="equal" stopIfTrue="1">
      <formula>1</formula>
    </cfRule>
  </conditionalFormatting>
  <conditionalFormatting sqref="D46:F47">
    <cfRule type="cellIs" priority="1" dxfId="96" operator="equal" stopIfTrue="1">
      <formula>1</formula>
    </cfRule>
  </conditionalFormatting>
  <dataValidations count="1">
    <dataValidation type="whole" allowBlank="1" showInputMessage="1" showErrorMessage="1" prompt="Saisir 0 ou 1" error="Les valeurs admises sont 0 ou 1" sqref="D16:F17 D32:F33 D24:F25 D8:F9 D40:F41 D46:F47">
      <formula1>0</formula1>
      <formula2>1</formula2>
    </dataValidation>
  </dataValidations>
  <printOptions/>
  <pageMargins left="0.4330708661417323" right="0.31496062992125984" top="0.5905511811023623" bottom="0.7874015748031497" header="0.5118110236220472" footer="0.5118110236220472"/>
  <pageSetup horizontalDpi="300" verticalDpi="300" orientation="landscape" paperSize="9" r:id="rId1"/>
  <headerFooter alignWithMargins="0">
    <oddFooter>&amp;Cpage &amp;P</oddFooter>
  </headerFooter>
  <rowBreaks count="4" manualBreakCount="4">
    <brk id="15" max="9" man="1"/>
    <brk id="23" max="255" man="1"/>
    <brk id="31" max="9" man="1"/>
    <brk id="39" max="9" man="1"/>
  </rowBreaks>
  <ignoredErrors>
    <ignoredError sqref="K14" formula="1"/>
  </ignoredErrors>
</worksheet>
</file>

<file path=xl/worksheets/sheet5.xml><?xml version="1.0" encoding="utf-8"?>
<worksheet xmlns="http://schemas.openxmlformats.org/spreadsheetml/2006/main" xmlns:r="http://schemas.openxmlformats.org/officeDocument/2006/relationships">
  <dimension ref="A1:N33"/>
  <sheetViews>
    <sheetView zoomScaleSheetLayoutView="70" workbookViewId="0" topLeftCell="A1">
      <selection activeCell="G12" sqref="G12"/>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6.00390625" style="13" bestFit="1" customWidth="1"/>
    <col min="10" max="10" width="20.50390625" style="3" customWidth="1"/>
    <col min="11" max="13" width="4.875" style="3" customWidth="1"/>
    <col min="14" max="16384" width="10.75390625" style="1" customWidth="1"/>
  </cols>
  <sheetData>
    <row r="1" spans="1:13" s="77" customFormat="1" ht="13.5" thickBot="1">
      <c r="A1" s="196" t="s">
        <v>59</v>
      </c>
      <c r="B1" s="156">
        <f>IF(ISBLANK('Page de garde'!$C$8),"",'Page de garde'!$C$8)</f>
      </c>
      <c r="C1" s="156"/>
      <c r="D1" s="156" t="str">
        <f>'Page de garde'!$C$6</f>
        <v>CQP Ouvrier Qualifié du Travail des Viandes en Industries Charcutières</v>
      </c>
      <c r="E1" s="156"/>
      <c r="F1" s="156"/>
      <c r="I1" s="156"/>
      <c r="M1" s="196" t="s">
        <v>77</v>
      </c>
    </row>
    <row r="2" spans="1:14" ht="12.75">
      <c r="A2" s="300" t="s">
        <v>21</v>
      </c>
      <c r="B2" s="23"/>
      <c r="C2" s="23"/>
      <c r="D2" s="22" t="s">
        <v>22</v>
      </c>
      <c r="E2" s="406"/>
      <c r="F2" s="407"/>
      <c r="G2" s="22" t="s">
        <v>23</v>
      </c>
      <c r="H2" s="144"/>
      <c r="I2" s="408" t="s">
        <v>27</v>
      </c>
      <c r="J2" s="23"/>
      <c r="K2" s="23"/>
      <c r="L2" s="23"/>
      <c r="M2" s="301"/>
      <c r="N2" s="177"/>
    </row>
    <row r="3" spans="1:14" ht="13.5">
      <c r="A3" s="606" t="s">
        <v>6</v>
      </c>
      <c r="B3" s="603" t="s">
        <v>24</v>
      </c>
      <c r="C3" s="603" t="s">
        <v>25</v>
      </c>
      <c r="D3" s="409" t="s">
        <v>63</v>
      </c>
      <c r="E3" s="410"/>
      <c r="F3" s="411"/>
      <c r="G3" s="603" t="s">
        <v>87</v>
      </c>
      <c r="H3" s="603" t="s">
        <v>65</v>
      </c>
      <c r="I3" s="412"/>
      <c r="J3" s="413"/>
      <c r="K3" s="414"/>
      <c r="L3" s="414"/>
      <c r="M3" s="415"/>
      <c r="N3" s="177"/>
    </row>
    <row r="4" spans="1:14" ht="13.5">
      <c r="A4" s="607"/>
      <c r="B4" s="604"/>
      <c r="C4" s="604"/>
      <c r="D4" s="418" t="s">
        <v>64</v>
      </c>
      <c r="E4" s="410"/>
      <c r="F4" s="411"/>
      <c r="G4" s="604"/>
      <c r="H4" s="604"/>
      <c r="I4" s="419"/>
      <c r="J4" s="420"/>
      <c r="K4" s="420"/>
      <c r="L4" s="420"/>
      <c r="M4" s="421"/>
      <c r="N4" s="177"/>
    </row>
    <row r="5" spans="1:14" ht="26.25">
      <c r="A5" s="416" t="s">
        <v>7</v>
      </c>
      <c r="B5" s="417"/>
      <c r="C5" s="417"/>
      <c r="D5" s="418" t="s">
        <v>26</v>
      </c>
      <c r="E5" s="410"/>
      <c r="F5" s="411"/>
      <c r="G5" s="604"/>
      <c r="H5" s="604"/>
      <c r="I5" s="422"/>
      <c r="J5" s="423"/>
      <c r="K5" s="424" t="s">
        <v>26</v>
      </c>
      <c r="L5" s="424"/>
      <c r="M5" s="425"/>
      <c r="N5" s="177"/>
    </row>
    <row r="6" spans="1:14" s="16" customFormat="1" ht="10.5" thickBot="1">
      <c r="A6" s="426" t="s">
        <v>8</v>
      </c>
      <c r="B6" s="427"/>
      <c r="C6" s="427"/>
      <c r="D6" s="428"/>
      <c r="E6" s="428"/>
      <c r="F6" s="429"/>
      <c r="G6" s="605"/>
      <c r="H6" s="605"/>
      <c r="I6" s="430"/>
      <c r="J6" s="431"/>
      <c r="K6" s="432">
        <f>IF(D6="","",D6)</f>
      </c>
      <c r="L6" s="432">
        <f>IF(E6="","",E6)</f>
      </c>
      <c r="M6" s="433">
        <f>IF(F6="","",F6)</f>
      </c>
      <c r="N6" s="178"/>
    </row>
    <row r="7" spans="1:13" s="16" customFormat="1" ht="43.5" thickBot="1">
      <c r="A7" s="381" t="s">
        <v>139</v>
      </c>
      <c r="B7" s="434"/>
      <c r="C7" s="434"/>
      <c r="D7" s="435"/>
      <c r="E7" s="435"/>
      <c r="F7" s="435"/>
      <c r="G7" s="434"/>
      <c r="H7" s="434"/>
      <c r="I7" s="436"/>
      <c r="J7" s="437"/>
      <c r="K7" s="438"/>
      <c r="L7" s="438"/>
      <c r="M7" s="439"/>
    </row>
    <row r="8" spans="1:13" ht="40.5">
      <c r="A8" s="363" t="s">
        <v>162</v>
      </c>
      <c r="B8" s="241" t="s">
        <v>333</v>
      </c>
      <c r="C8" s="288" t="s">
        <v>277</v>
      </c>
      <c r="D8" s="376"/>
      <c r="E8" s="376"/>
      <c r="F8" s="376"/>
      <c r="G8" s="384"/>
      <c r="H8" s="385"/>
      <c r="I8" s="266" t="s">
        <v>98</v>
      </c>
      <c r="J8" s="399" t="s">
        <v>123</v>
      </c>
      <c r="K8" s="365">
        <f>IF(OR(ISBLANK(D8),ISBLANK(D9)),"",SUM(D8:D9)/COUNT(D8:D9))</f>
      </c>
      <c r="L8" s="365">
        <f>IF(OR(ISBLANK(E8),ISBLANK(E9)),"",SUM(E8:E9)/COUNT(E8:E9))</f>
      </c>
      <c r="M8" s="371">
        <f>IF(OR(ISBLANK(F8),ISBLANK(F9)),"",SUM(F8:F9)/COUNT(F8:F9))</f>
      </c>
    </row>
    <row r="9" spans="1:13" ht="20.25">
      <c r="A9" s="310" t="s">
        <v>276</v>
      </c>
      <c r="B9" s="246"/>
      <c r="C9" s="248" t="s">
        <v>278</v>
      </c>
      <c r="D9" s="375"/>
      <c r="E9" s="375"/>
      <c r="F9" s="375"/>
      <c r="G9" s="386"/>
      <c r="H9" s="387"/>
      <c r="I9" s="266" t="s">
        <v>33</v>
      </c>
      <c r="J9" s="399" t="s">
        <v>341</v>
      </c>
      <c r="K9" s="364">
        <f>IF(OR(ISBLANK(D8),ISBLANK(D9)),"",SUM(D8:D9)/COUNT(D8:D9))</f>
      </c>
      <c r="L9" s="364">
        <f>IF(OR(ISBLANK(E8),ISBLANK(E9)),"",SUM(E8:E9)/COUNT(E8:E9))</f>
      </c>
      <c r="M9" s="372">
        <f>IF(OR(ISBLANK(F8),ISBLANK(F9)),"",SUM(F8:F9)/COUNT(F8:F9))</f>
      </c>
    </row>
    <row r="10" spans="1:13" ht="40.5">
      <c r="A10" s="310"/>
      <c r="B10" s="394" t="s">
        <v>342</v>
      </c>
      <c r="C10" s="241" t="s">
        <v>344</v>
      </c>
      <c r="D10" s="403"/>
      <c r="E10" s="403"/>
      <c r="F10" s="403"/>
      <c r="G10" s="386"/>
      <c r="H10" s="387"/>
      <c r="I10" s="266" t="s">
        <v>48</v>
      </c>
      <c r="J10" s="399" t="s">
        <v>126</v>
      </c>
      <c r="K10" s="364">
        <f>IF(OR(ISBLANK(D8),ISBLANK(D9)),"",SUM(D8:D9)/COUNT(D8:D9))</f>
      </c>
      <c r="L10" s="364">
        <f>IF(OR(ISBLANK(E8),ISBLANK(E9)),"",SUM(E8:E9)/COUNT(E8:E9))</f>
      </c>
      <c r="M10" s="372">
        <f>IF(OR(ISBLANK(F8),ISBLANK(F9)),"",SUM(F8:F9)/COUNT(F8:F9))</f>
      </c>
    </row>
    <row r="11" spans="1:13" ht="20.25">
      <c r="A11" s="310"/>
      <c r="B11" s="246"/>
      <c r="C11" s="242"/>
      <c r="D11" s="403"/>
      <c r="E11" s="403"/>
      <c r="F11" s="403"/>
      <c r="G11" s="386"/>
      <c r="H11" s="387"/>
      <c r="I11" s="266" t="s">
        <v>52</v>
      </c>
      <c r="J11" s="399" t="s">
        <v>144</v>
      </c>
      <c r="K11" s="364">
        <f>IF(OR(ISBLANK(D8),ISBLANK(D9)),"",SUM(D8:D9)/COUNT(D8:D9))</f>
      </c>
      <c r="L11" s="364">
        <f>IF(OR(ISBLANK(E8),ISBLANK(E9)),"",SUM(E8:E9)/COUNT(E8:E9))</f>
      </c>
      <c r="M11" s="372">
        <f>IF(OR(ISBLANK(F8),ISBLANK(F9)),"",SUM(F8:F9)/COUNT(F8:F9))</f>
      </c>
    </row>
    <row r="12" spans="1:13" ht="14.25" thickBot="1">
      <c r="A12" s="310"/>
      <c r="B12" s="247"/>
      <c r="C12" s="243"/>
      <c r="D12" s="403"/>
      <c r="E12" s="403"/>
      <c r="F12" s="403"/>
      <c r="G12" s="386"/>
      <c r="H12" s="387"/>
      <c r="I12" s="267"/>
      <c r="J12" s="401"/>
      <c r="K12" s="441"/>
      <c r="L12" s="441"/>
      <c r="M12" s="390"/>
    </row>
    <row r="13" spans="1:13" ht="153">
      <c r="A13" s="442" t="s">
        <v>163</v>
      </c>
      <c r="B13" s="246" t="s">
        <v>250</v>
      </c>
      <c r="C13" s="241" t="s">
        <v>334</v>
      </c>
      <c r="D13" s="376"/>
      <c r="E13" s="376"/>
      <c r="F13" s="376"/>
      <c r="G13" s="386"/>
      <c r="H13" s="387"/>
      <c r="I13" s="266" t="s">
        <v>29</v>
      </c>
      <c r="J13" s="399" t="s">
        <v>133</v>
      </c>
      <c r="K13" s="365">
        <f>IF(OR(ISBLANK(D13),ISBLANK(D14)),"",SUM(D13:D14)/COUNT(D13:D14))</f>
      </c>
      <c r="L13" s="365">
        <f>IF(OR(ISBLANK(E13),ISBLANK(E14)),"",SUM(E13:E14)/COUNT(E13:E14))</f>
      </c>
      <c r="M13" s="371">
        <f>IF(OR(ISBLANK(F13),ISBLANK(F14)),"",SUM(F13:F14)/COUNT(F13:F14))</f>
      </c>
    </row>
    <row r="14" spans="1:13" ht="13.5">
      <c r="A14" s="310"/>
      <c r="B14" s="246"/>
      <c r="C14" s="248"/>
      <c r="D14" s="375"/>
      <c r="E14" s="375"/>
      <c r="F14" s="375"/>
      <c r="G14" s="386"/>
      <c r="H14" s="387"/>
      <c r="I14" s="266"/>
      <c r="J14" s="399"/>
      <c r="K14" s="490"/>
      <c r="L14" s="490"/>
      <c r="M14" s="491"/>
    </row>
    <row r="15" spans="1:13" ht="13.5">
      <c r="A15" s="310"/>
      <c r="B15" s="246"/>
      <c r="C15" s="242"/>
      <c r="D15" s="403"/>
      <c r="E15" s="403"/>
      <c r="F15" s="403"/>
      <c r="G15" s="386"/>
      <c r="H15" s="387"/>
      <c r="I15" s="266"/>
      <c r="J15" s="399"/>
      <c r="K15" s="440"/>
      <c r="L15" s="440"/>
      <c r="M15" s="395"/>
    </row>
    <row r="16" spans="1:13" ht="14.25" thickBot="1">
      <c r="A16" s="310" t="s">
        <v>43</v>
      </c>
      <c r="B16" s="247"/>
      <c r="C16" s="243"/>
      <c r="D16" s="403"/>
      <c r="E16" s="403"/>
      <c r="F16" s="403"/>
      <c r="G16" s="386"/>
      <c r="H16" s="387"/>
      <c r="I16" s="267"/>
      <c r="J16" s="401"/>
      <c r="K16" s="441"/>
      <c r="L16" s="441"/>
      <c r="M16" s="390"/>
    </row>
    <row r="17" spans="1:13" ht="51">
      <c r="A17" s="442" t="s">
        <v>140</v>
      </c>
      <c r="B17" s="515" t="s">
        <v>336</v>
      </c>
      <c r="C17" s="516" t="s">
        <v>335</v>
      </c>
      <c r="D17" s="376"/>
      <c r="E17" s="376"/>
      <c r="F17" s="376"/>
      <c r="G17" s="386"/>
      <c r="H17" s="387"/>
      <c r="I17" s="266" t="s">
        <v>177</v>
      </c>
      <c r="J17" s="399" t="s">
        <v>186</v>
      </c>
      <c r="K17" s="365">
        <f>IF(OR(ISBLANK(D17),ISBLANK(D18)),"",SUM(D17:D18)/COUNT(D17:D18))</f>
      </c>
      <c r="L17" s="365">
        <f>IF(OR(ISBLANK(E17),ISBLANK(E18)),"",SUM(E17:E18)/COUNT(E17:E18))</f>
      </c>
      <c r="M17" s="371">
        <f>IF(OR(ISBLANK(F17),ISBLANK(F18)),"",SUM(F17:F18)/COUNT(F17:F18))</f>
      </c>
    </row>
    <row r="18" spans="1:13" ht="30">
      <c r="A18" s="310"/>
      <c r="B18" s="394" t="s">
        <v>280</v>
      </c>
      <c r="C18" s="517" t="s">
        <v>281</v>
      </c>
      <c r="D18" s="375"/>
      <c r="E18" s="375"/>
      <c r="F18" s="375"/>
      <c r="G18" s="386"/>
      <c r="H18" s="387"/>
      <c r="I18" s="266" t="s">
        <v>48</v>
      </c>
      <c r="J18" s="399" t="s">
        <v>126</v>
      </c>
      <c r="K18" s="364">
        <f>IF(OR(ISBLANK(D17),ISBLANK(D18)),"",SUM(D17:D18)/COUNT(D17:D18))</f>
      </c>
      <c r="L18" s="364">
        <f>IF(OR(ISBLANK(E17),ISBLANK(E18)),"",SUM(E17:E18)/COUNT(E17:E18))</f>
      </c>
      <c r="M18" s="372">
        <f>IF(OR(ISBLANK(F17),ISBLANK(F18)),"",SUM(F17:F18)/COUNT(F17:F18))</f>
      </c>
    </row>
    <row r="19" spans="1:13" ht="20.25">
      <c r="A19" s="310"/>
      <c r="B19" s="262"/>
      <c r="C19" s="287"/>
      <c r="D19" s="403"/>
      <c r="E19" s="403"/>
      <c r="F19" s="403"/>
      <c r="G19" s="386"/>
      <c r="H19" s="387"/>
      <c r="I19" s="266" t="s">
        <v>1</v>
      </c>
      <c r="J19" s="399" t="s">
        <v>282</v>
      </c>
      <c r="K19" s="364">
        <f>IF(OR(ISBLANK(D17),ISBLANK(D18)),"",SUM(D17:D18)/COUNT(D17:D18))</f>
      </c>
      <c r="L19" s="364">
        <f>IF(OR(ISBLANK(E17),ISBLANK(E18)),"",SUM(E17:E18)/COUNT(E17:E18))</f>
      </c>
      <c r="M19" s="372">
        <f>IF(OR(ISBLANK(F17),ISBLANK(F18)),"",SUM(F17:F18)/COUNT(F17:F18))</f>
      </c>
    </row>
    <row r="20" spans="1:13" ht="21" thickBot="1">
      <c r="A20" s="310" t="s">
        <v>43</v>
      </c>
      <c r="B20" s="243"/>
      <c r="C20" s="243"/>
      <c r="D20" s="69"/>
      <c r="E20" s="69"/>
      <c r="F20" s="69"/>
      <c r="G20" s="386"/>
      <c r="H20" s="387"/>
      <c r="I20" s="268" t="s">
        <v>53</v>
      </c>
      <c r="J20" s="400" t="s">
        <v>142</v>
      </c>
      <c r="K20" s="364">
        <f>IF(OR(ISBLANK(D17),ISBLANK(D18)),"",SUM(D17:D18)/COUNT(D17:D18))</f>
      </c>
      <c r="L20" s="364">
        <f>IF(OR(ISBLANK(E17),ISBLANK(E18)),"",SUM(E17:E18)/COUNT(E17:E18))</f>
      </c>
      <c r="M20" s="372">
        <f>IF(OR(ISBLANK(F17),ISBLANK(F18)),"",SUM(F17:F18)/COUNT(F17:F18))</f>
      </c>
    </row>
    <row r="21" spans="1:13" ht="39">
      <c r="A21" s="442" t="s">
        <v>154</v>
      </c>
      <c r="B21" s="246" t="s">
        <v>284</v>
      </c>
      <c r="C21" s="288" t="s">
        <v>285</v>
      </c>
      <c r="D21" s="375"/>
      <c r="E21" s="375"/>
      <c r="F21" s="375"/>
      <c r="G21" s="386"/>
      <c r="H21" s="387"/>
      <c r="I21" s="266" t="s">
        <v>48</v>
      </c>
      <c r="J21" s="399" t="s">
        <v>126</v>
      </c>
      <c r="K21" s="365">
        <f>IF(OR(ISBLANK(D21),ISBLANK(D22)),"",SUM(D21:D22)/COUNT(D21:D22))</f>
      </c>
      <c r="L21" s="365">
        <f>IF(OR(ISBLANK(E21),ISBLANK(E22)),"",SUM(E21:E22)/COUNT(E21:E22))</f>
      </c>
      <c r="M21" s="371">
        <f>IF(OR(ISBLANK(F21),ISBLANK(F22)),"",SUM(F21:F22)/COUNT(F21:F22))</f>
      </c>
    </row>
    <row r="22" spans="1:13" ht="51">
      <c r="A22" s="310"/>
      <c r="B22" s="262"/>
      <c r="C22" s="248" t="s">
        <v>286</v>
      </c>
      <c r="D22" s="375"/>
      <c r="E22" s="375"/>
      <c r="F22" s="375"/>
      <c r="G22" s="386"/>
      <c r="H22" s="387"/>
      <c r="I22" s="266" t="s">
        <v>29</v>
      </c>
      <c r="J22" s="399" t="s">
        <v>133</v>
      </c>
      <c r="K22" s="364">
        <f>IF(OR(ISBLANK(D21),ISBLANK(D22)),"",SUM(D21:D22)/COUNT(D21:D22))</f>
      </c>
      <c r="L22" s="364">
        <f>IF(OR(ISBLANK(E21),ISBLANK(E22)),"",SUM(E21:E22)/COUNT(E21:E22))</f>
      </c>
      <c r="M22" s="372">
        <f>IF(OR(ISBLANK(F21),ISBLANK(F22)),"",SUM(F21:F22)/COUNT(F21:F22))</f>
      </c>
    </row>
    <row r="23" spans="1:13" ht="20.25">
      <c r="A23" s="310"/>
      <c r="B23" s="262" t="s">
        <v>287</v>
      </c>
      <c r="C23" s="248" t="s">
        <v>288</v>
      </c>
      <c r="D23" s="403"/>
      <c r="E23" s="403"/>
      <c r="F23" s="403"/>
      <c r="G23" s="386"/>
      <c r="H23" s="387"/>
      <c r="I23" s="266" t="s">
        <v>49</v>
      </c>
      <c r="J23" s="399" t="s">
        <v>143</v>
      </c>
      <c r="K23" s="364">
        <f>IF(OR(ISBLANK(D21),ISBLANK(D22)),"",SUM(D21:D22)/COUNT(D21:D22))</f>
      </c>
      <c r="L23" s="364">
        <f>IF(OR(ISBLANK(E21),ISBLANK(E22)),"",SUM(E21:E22)/COUNT(E21:E22))</f>
      </c>
      <c r="M23" s="372">
        <f>IF(OR(ISBLANK(F21),ISBLANK(F22)),"",SUM(F21:F22)/COUNT(F21:F22))</f>
      </c>
    </row>
    <row r="24" spans="1:13" ht="51">
      <c r="A24" s="310"/>
      <c r="B24" s="262" t="s">
        <v>289</v>
      </c>
      <c r="C24" s="248" t="s">
        <v>290</v>
      </c>
      <c r="D24" s="403"/>
      <c r="E24" s="403"/>
      <c r="F24" s="403"/>
      <c r="G24" s="386"/>
      <c r="H24" s="387"/>
      <c r="I24" s="266" t="s">
        <v>52</v>
      </c>
      <c r="J24" s="399" t="s">
        <v>144</v>
      </c>
      <c r="K24" s="364">
        <f>IF(OR(ISBLANK(D21),ISBLANK(D22)),"",SUM(D21:D22)/COUNT(D21:D22))</f>
      </c>
      <c r="L24" s="364">
        <f>IF(OR(ISBLANK(E21),ISBLANK(E22)),"",SUM(E21:E22)/COUNT(E21:E22))</f>
      </c>
      <c r="M24" s="372">
        <f>IF(OR(ISBLANK(F21),ISBLANK(F22)),"",SUM(F21:F22)/COUNT(F21:F22))</f>
      </c>
    </row>
    <row r="25" spans="1:13" ht="14.25" thickBot="1">
      <c r="A25" s="309" t="s">
        <v>43</v>
      </c>
      <c r="B25" s="247"/>
      <c r="C25" s="243"/>
      <c r="D25" s="69"/>
      <c r="E25" s="69"/>
      <c r="F25" s="69"/>
      <c r="G25" s="386"/>
      <c r="H25" s="387"/>
      <c r="I25" s="267"/>
      <c r="J25" s="268"/>
      <c r="K25" s="441"/>
      <c r="L25" s="441"/>
      <c r="M25" s="390"/>
    </row>
    <row r="26" spans="1:13" ht="66">
      <c r="A26" s="402" t="s">
        <v>164</v>
      </c>
      <c r="B26" s="518" t="s">
        <v>307</v>
      </c>
      <c r="C26" s="516" t="s">
        <v>310</v>
      </c>
      <c r="D26" s="375"/>
      <c r="E26" s="375"/>
      <c r="F26" s="375"/>
      <c r="G26" s="386"/>
      <c r="H26" s="387"/>
      <c r="I26" s="266" t="s">
        <v>49</v>
      </c>
      <c r="J26" s="399" t="s">
        <v>143</v>
      </c>
      <c r="K26" s="365">
        <f>IF(OR(ISBLANK(D26),ISBLANK(D27)),"",SUM(D26:D27)/COUNT(D26:D27))</f>
      </c>
      <c r="L26" s="365">
        <f>IF(OR(ISBLANK(E26),ISBLANK(E27)),"",SUM(E26:E27)/COUNT(E26:E27))</f>
      </c>
      <c r="M26" s="371">
        <f>IF(OR(ISBLANK(F26),ISBLANK(F27)),"",SUM(F26:F27)/COUNT(F26:F27))</f>
      </c>
    </row>
    <row r="27" spans="1:13" ht="30">
      <c r="A27" s="310"/>
      <c r="B27" s="241" t="s">
        <v>312</v>
      </c>
      <c r="C27" s="517" t="s">
        <v>311</v>
      </c>
      <c r="D27" s="375"/>
      <c r="E27" s="375"/>
      <c r="F27" s="375"/>
      <c r="G27" s="386"/>
      <c r="H27" s="387"/>
      <c r="I27" s="266" t="s">
        <v>51</v>
      </c>
      <c r="J27" s="399" t="s">
        <v>124</v>
      </c>
      <c r="K27" s="364">
        <f>IF(OR(ISBLANK(D26),ISBLANK(D27)),"",SUM(D26:D27)/COUNT(D26:D27))</f>
      </c>
      <c r="L27" s="364">
        <f>IF(OR(ISBLANK(E26),ISBLANK(E27)),"",SUM(E26:E27)/COUNT(E26:E27))</f>
      </c>
      <c r="M27" s="372">
        <f>IF(OR(ISBLANK(F26),ISBLANK(F27)),"",SUM(F26:F27)/COUNT(F26:F27))</f>
      </c>
    </row>
    <row r="28" spans="1:13" ht="20.25">
      <c r="A28" s="310"/>
      <c r="B28" s="241"/>
      <c r="C28" s="520"/>
      <c r="D28" s="403"/>
      <c r="E28" s="403"/>
      <c r="F28" s="403"/>
      <c r="G28" s="386"/>
      <c r="H28" s="387"/>
      <c r="I28" s="266" t="s">
        <v>52</v>
      </c>
      <c r="J28" s="399" t="s">
        <v>144</v>
      </c>
      <c r="K28" s="364">
        <f>IF(OR(ISBLANK(D26),ISBLANK(D27)),"",SUM(D26:D27)/COUNT(D26:D27))</f>
      </c>
      <c r="L28" s="364">
        <f>IF(OR(ISBLANK(E26),ISBLANK(E27)),"",SUM(E26:E27)/COUNT(E26:E27))</f>
      </c>
      <c r="M28" s="372">
        <f>IF(OR(ISBLANK(F26),ISBLANK(F27)),"",SUM(F26:F27)/COUNT(F26:F27))</f>
      </c>
    </row>
    <row r="29" spans="1:13" ht="21" thickBot="1">
      <c r="A29" s="310" t="s">
        <v>43</v>
      </c>
      <c r="B29" s="521"/>
      <c r="C29" s="521"/>
      <c r="D29" s="69"/>
      <c r="E29" s="69"/>
      <c r="F29" s="69"/>
      <c r="G29" s="386"/>
      <c r="H29" s="387"/>
      <c r="I29" s="267" t="s">
        <v>53</v>
      </c>
      <c r="J29" s="401" t="s">
        <v>142</v>
      </c>
      <c r="K29" s="364">
        <f>IF(OR(ISBLANK(D26),ISBLANK(D27)),"",SUM(D26:D27)/COUNT(D26:D27))</f>
      </c>
      <c r="L29" s="364">
        <f>IF(OR(ISBLANK(E26),ISBLANK(E27)),"",SUM(E26:E27)/COUNT(E26:E27))</f>
      </c>
      <c r="M29" s="372">
        <f>IF(OR(ISBLANK(F26),ISBLANK(F27)),"",SUM(F26:F27)/COUNT(F26:F27))</f>
      </c>
    </row>
    <row r="30" spans="1:13" ht="39">
      <c r="A30" s="442" t="s">
        <v>165</v>
      </c>
      <c r="B30" s="244" t="s">
        <v>293</v>
      </c>
      <c r="C30" s="516" t="s">
        <v>294</v>
      </c>
      <c r="D30" s="376"/>
      <c r="E30" s="376"/>
      <c r="F30" s="376"/>
      <c r="G30" s="396"/>
      <c r="H30" s="387"/>
      <c r="I30" s="266" t="s">
        <v>50</v>
      </c>
      <c r="J30" s="399" t="s">
        <v>149</v>
      </c>
      <c r="K30" s="365">
        <f>IF(OR(ISBLANK(D30),ISBLANK(D31)),"",SUM(D30:D31)/COUNT(D30:D31))</f>
      </c>
      <c r="L30" s="365">
        <f>IF(OR(ISBLANK(E30),ISBLANK(E31)),"",SUM(E30:E31)/COUNT(E30:E31))</f>
      </c>
      <c r="M30" s="371">
        <f>IF(OR(ISBLANK(F30),ISBLANK(F31)),"",SUM(F30:F31)/COUNT(F30:F31))</f>
      </c>
    </row>
    <row r="31" spans="1:13" ht="40.5">
      <c r="A31" s="310"/>
      <c r="B31" s="241" t="s">
        <v>295</v>
      </c>
      <c r="C31" s="517" t="s">
        <v>337</v>
      </c>
      <c r="D31" s="375"/>
      <c r="E31" s="375"/>
      <c r="F31" s="375"/>
      <c r="G31" s="396"/>
      <c r="H31" s="387"/>
      <c r="I31" s="266" t="s">
        <v>53</v>
      </c>
      <c r="J31" s="399" t="s">
        <v>142</v>
      </c>
      <c r="K31" s="364">
        <f>IF(OR(ISBLANK(D30),ISBLANK(D31)),"",SUM(D30:D31)/COUNT(D30:D31))</f>
      </c>
      <c r="L31" s="364">
        <f>IF(OR(ISBLANK(E30),ISBLANK(E31)),"",SUM(E30:E31)/COUNT(E30:E31))</f>
      </c>
      <c r="M31" s="372">
        <f>IF(OR(ISBLANK(F30),ISBLANK(F31)),"",SUM(F30:F31)/COUNT(F30:F31))</f>
      </c>
    </row>
    <row r="32" spans="1:13" ht="40.5">
      <c r="A32" s="310"/>
      <c r="B32" s="241" t="s">
        <v>296</v>
      </c>
      <c r="C32" s="517" t="s">
        <v>297</v>
      </c>
      <c r="D32" s="403"/>
      <c r="E32" s="403"/>
      <c r="F32" s="403"/>
      <c r="G32" s="386"/>
      <c r="H32" s="387"/>
      <c r="I32" s="266"/>
      <c r="J32" s="399"/>
      <c r="K32" s="440"/>
      <c r="L32" s="440"/>
      <c r="M32" s="395"/>
    </row>
    <row r="33" spans="1:13" ht="14.25" thickBot="1">
      <c r="A33" s="309" t="s">
        <v>43</v>
      </c>
      <c r="B33" s="247"/>
      <c r="C33" s="243"/>
      <c r="D33" s="69"/>
      <c r="E33" s="69"/>
      <c r="F33" s="69"/>
      <c r="G33" s="397"/>
      <c r="H33" s="398"/>
      <c r="I33" s="267"/>
      <c r="J33" s="401"/>
      <c r="K33" s="441"/>
      <c r="L33" s="441"/>
      <c r="M33" s="390"/>
    </row>
  </sheetData>
  <sheetProtection sheet="1"/>
  <mergeCells count="5">
    <mergeCell ref="G3:G6"/>
    <mergeCell ref="H3:H6"/>
    <mergeCell ref="A3:A4"/>
    <mergeCell ref="B3:B4"/>
    <mergeCell ref="C3:C4"/>
  </mergeCells>
  <conditionalFormatting sqref="D26:F27 D21:F22 D13:F14 D17:F19 D8:F9">
    <cfRule type="cellIs" priority="11" dxfId="96" operator="equal" stopIfTrue="1">
      <formula>1</formula>
    </cfRule>
  </conditionalFormatting>
  <conditionalFormatting sqref="I17 I8">
    <cfRule type="cellIs" priority="12" dxfId="97" operator="equal" stopIfTrue="1">
      <formula>"erreur"</formula>
    </cfRule>
  </conditionalFormatting>
  <conditionalFormatting sqref="D30:F31">
    <cfRule type="cellIs" priority="7" dxfId="96" operator="equal" stopIfTrue="1">
      <formula>1</formula>
    </cfRule>
  </conditionalFormatting>
  <conditionalFormatting sqref="D26:F27">
    <cfRule type="cellIs" priority="2" dxfId="96" operator="equal" stopIfTrue="1">
      <formula>1</formula>
    </cfRule>
  </conditionalFormatting>
  <conditionalFormatting sqref="D30:F31">
    <cfRule type="cellIs" priority="1" dxfId="96" operator="equal" stopIfTrue="1">
      <formula>1</formula>
    </cfRule>
  </conditionalFormatting>
  <dataValidations count="1">
    <dataValidation type="whole" allowBlank="1" showInputMessage="1" showErrorMessage="1" prompt="Saisir 0 ou 1" error="Les valeurs admises sont 0 ou 1" sqref="D30:F31 D26:F27 D17:F18 D21:F22 D13:F14 D8:F9">
      <formula1>0</formula1>
      <formula2>1</formula2>
    </dataValidation>
  </dataValidations>
  <printOptions/>
  <pageMargins left="0.4330708661417323" right="0.31496062992125984" top="0.5905511811023623" bottom="0.7874015748031497" header="0.11811023622047245" footer="0.5118110236220472"/>
  <pageSetup horizontalDpi="300" verticalDpi="300" orientation="landscape" paperSize="9" r:id="rId1"/>
  <headerFooter alignWithMargins="0">
    <oddFooter>&amp;Cpage &amp;P</oddFooter>
  </headerFooter>
  <rowBreaks count="1" manualBreakCount="1">
    <brk id="16" max="9" man="1"/>
  </rowBreaks>
</worksheet>
</file>

<file path=xl/worksheets/sheet6.xml><?xml version="1.0" encoding="utf-8"?>
<worksheet xmlns="http://schemas.openxmlformats.org/spreadsheetml/2006/main" xmlns:r="http://schemas.openxmlformats.org/officeDocument/2006/relationships">
  <dimension ref="A1:N23"/>
  <sheetViews>
    <sheetView zoomScaleSheetLayoutView="70" workbookViewId="0" topLeftCell="A17">
      <selection activeCell="H35" sqref="H35"/>
    </sheetView>
  </sheetViews>
  <sheetFormatPr defaultColWidth="10.75390625" defaultRowHeight="12.75"/>
  <cols>
    <col min="1" max="1" width="23.50390625" style="1" customWidth="1"/>
    <col min="2" max="3" width="15.625" style="1" customWidth="1"/>
    <col min="4" max="6" width="4.875" style="3" customWidth="1"/>
    <col min="7" max="8" width="12.625" style="1" customWidth="1"/>
    <col min="9" max="9" width="6.125" style="13" bestFit="1" customWidth="1"/>
    <col min="10" max="10" width="20.375" style="3" customWidth="1"/>
    <col min="11" max="13" width="4.875" style="3" customWidth="1"/>
    <col min="14" max="16384" width="10.75390625" style="1" customWidth="1"/>
  </cols>
  <sheetData>
    <row r="1" spans="1:13" s="77" customFormat="1" ht="13.5" thickBot="1">
      <c r="A1" s="196" t="s">
        <v>59</v>
      </c>
      <c r="B1" s="156">
        <f>IF(ISBLANK('Page de garde'!$C$8),"",'Page de garde'!$C$8)</f>
      </c>
      <c r="C1" s="156"/>
      <c r="D1" s="156" t="str">
        <f>'Page de garde'!$C$6</f>
        <v>CQP Ouvrier Qualifié du Travail des Viandes en Industries Charcutières</v>
      </c>
      <c r="E1" s="156"/>
      <c r="F1" s="156"/>
      <c r="I1" s="156"/>
      <c r="M1" s="196" t="s">
        <v>78</v>
      </c>
    </row>
    <row r="2" spans="1:14" ht="13.5">
      <c r="A2" s="445" t="s">
        <v>21</v>
      </c>
      <c r="B2" s="113"/>
      <c r="C2" s="113"/>
      <c r="D2" s="112" t="s">
        <v>22</v>
      </c>
      <c r="E2" s="142"/>
      <c r="F2" s="220"/>
      <c r="G2" s="112" t="s">
        <v>23</v>
      </c>
      <c r="H2" s="145"/>
      <c r="I2" s="143" t="s">
        <v>27</v>
      </c>
      <c r="J2" s="113"/>
      <c r="K2" s="113"/>
      <c r="L2" s="113"/>
      <c r="M2" s="446"/>
      <c r="N2" s="177"/>
    </row>
    <row r="3" spans="1:14" ht="13.5">
      <c r="A3" s="611" t="s">
        <v>6</v>
      </c>
      <c r="B3" s="608" t="s">
        <v>24</v>
      </c>
      <c r="C3" s="608" t="s">
        <v>25</v>
      </c>
      <c r="D3" s="114" t="s">
        <v>63</v>
      </c>
      <c r="E3" s="447"/>
      <c r="F3" s="122"/>
      <c r="G3" s="608" t="s">
        <v>87</v>
      </c>
      <c r="H3" s="608" t="s">
        <v>65</v>
      </c>
      <c r="I3" s="161"/>
      <c r="J3" s="160"/>
      <c r="K3" s="148"/>
      <c r="L3" s="148"/>
      <c r="M3" s="448"/>
      <c r="N3" s="177"/>
    </row>
    <row r="4" spans="1:14" ht="13.5">
      <c r="A4" s="612"/>
      <c r="B4" s="609"/>
      <c r="C4" s="609"/>
      <c r="D4" s="118" t="s">
        <v>64</v>
      </c>
      <c r="E4" s="447"/>
      <c r="F4" s="122"/>
      <c r="G4" s="609"/>
      <c r="H4" s="609"/>
      <c r="I4" s="150"/>
      <c r="J4" s="151"/>
      <c r="K4" s="151"/>
      <c r="L4" s="151"/>
      <c r="M4" s="450"/>
      <c r="N4" s="177"/>
    </row>
    <row r="5" spans="1:14" ht="26.25">
      <c r="A5" s="449" t="s">
        <v>7</v>
      </c>
      <c r="B5" s="117"/>
      <c r="C5" s="117"/>
      <c r="D5" s="118" t="s">
        <v>26</v>
      </c>
      <c r="E5" s="447"/>
      <c r="F5" s="122"/>
      <c r="G5" s="609"/>
      <c r="H5" s="609"/>
      <c r="I5" s="119"/>
      <c r="J5" s="120"/>
      <c r="K5" s="121" t="s">
        <v>26</v>
      </c>
      <c r="L5" s="121"/>
      <c r="M5" s="451"/>
      <c r="N5" s="177"/>
    </row>
    <row r="6" spans="1:14" s="16" customFormat="1" ht="10.5" thickBot="1">
      <c r="A6" s="452" t="s">
        <v>8</v>
      </c>
      <c r="B6" s="124"/>
      <c r="C6" s="124"/>
      <c r="D6" s="56"/>
      <c r="E6" s="56"/>
      <c r="F6" s="222"/>
      <c r="G6" s="610"/>
      <c r="H6" s="610"/>
      <c r="I6" s="125"/>
      <c r="J6" s="126"/>
      <c r="K6" s="127">
        <f>IF(D6="","",D6)</f>
      </c>
      <c r="L6" s="127">
        <f>IF(E6="","",E6)</f>
      </c>
      <c r="M6" s="404">
        <f>IF(F6="","",F6)</f>
      </c>
      <c r="N6" s="178"/>
    </row>
    <row r="7" spans="1:13" s="16" customFormat="1" ht="29.25" thickBot="1">
      <c r="A7" s="381" t="s">
        <v>155</v>
      </c>
      <c r="B7" s="95"/>
      <c r="C7" s="95"/>
      <c r="D7" s="50"/>
      <c r="E7" s="50"/>
      <c r="F7" s="50"/>
      <c r="G7" s="95"/>
      <c r="H7" s="289"/>
      <c r="I7" s="270"/>
      <c r="J7" s="271"/>
      <c r="K7" s="175"/>
      <c r="L7" s="175"/>
      <c r="M7" s="308"/>
    </row>
    <row r="8" spans="1:13" ht="39">
      <c r="A8" s="363" t="s">
        <v>161</v>
      </c>
      <c r="B8" s="241" t="s">
        <v>298</v>
      </c>
      <c r="C8" s="522" t="s">
        <v>299</v>
      </c>
      <c r="D8" s="61"/>
      <c r="E8" s="61"/>
      <c r="F8" s="61"/>
      <c r="G8" s="384"/>
      <c r="H8" s="385"/>
      <c r="I8" s="266" t="s">
        <v>9</v>
      </c>
      <c r="J8" s="361" t="s">
        <v>176</v>
      </c>
      <c r="K8" s="365">
        <f>IF(OR(ISBLANK(D8),ISBLANK(D9)),"",SUM(D8:D9)/COUNT(D8:D9))</f>
      </c>
      <c r="L8" s="365">
        <f>IF(OR(ISBLANK(E8),ISBLANK(E9)),"",SUM(E8:E9)/COUNT(E8:E9))</f>
      </c>
      <c r="M8" s="371">
        <f>IF(OR(ISBLANK(F8),ISBLANK(F9)),"",SUM(F8:F9)/COUNT(F8:F9))</f>
      </c>
    </row>
    <row r="9" spans="1:13" ht="20.25">
      <c r="A9" s="460"/>
      <c r="B9" s="394" t="s">
        <v>300</v>
      </c>
      <c r="C9" s="517" t="s">
        <v>301</v>
      </c>
      <c r="D9" s="61"/>
      <c r="E9" s="61"/>
      <c r="F9" s="61"/>
      <c r="G9" s="386"/>
      <c r="H9" s="387"/>
      <c r="I9" s="266" t="s">
        <v>52</v>
      </c>
      <c r="J9" s="399" t="s">
        <v>144</v>
      </c>
      <c r="K9" s="364">
        <f>IF(OR(ISBLANK(D8),ISBLANK(D9)),"",SUM(D8:D9)/COUNT(D8:D9))</f>
      </c>
      <c r="L9" s="364">
        <f>IF(OR(ISBLANK(E8),ISBLANK(E9)),"",SUM(E8:E9)/COUNT(E8:E9))</f>
      </c>
      <c r="M9" s="372">
        <f>IF(OR(ISBLANK(F8),ISBLANK(F9)),"",SUM(F8:F9)/COUNT(F8:F9))</f>
      </c>
    </row>
    <row r="10" spans="1:13" ht="13.5">
      <c r="A10" s="453"/>
      <c r="B10" s="246"/>
      <c r="C10" s="242"/>
      <c r="D10" s="249"/>
      <c r="E10" s="249"/>
      <c r="F10" s="249"/>
      <c r="G10" s="386"/>
      <c r="H10" s="387"/>
      <c r="I10" s="266"/>
      <c r="J10" s="443"/>
      <c r="K10" s="440"/>
      <c r="L10" s="440"/>
      <c r="M10" s="395"/>
    </row>
    <row r="11" spans="1:13" ht="14.25" thickBot="1">
      <c r="A11" s="309"/>
      <c r="B11" s="247"/>
      <c r="C11" s="243"/>
      <c r="D11" s="69"/>
      <c r="E11" s="69"/>
      <c r="F11" s="69"/>
      <c r="G11" s="386"/>
      <c r="H11" s="387"/>
      <c r="I11" s="267"/>
      <c r="J11" s="268"/>
      <c r="K11" s="389"/>
      <c r="L11" s="389"/>
      <c r="M11" s="390"/>
    </row>
    <row r="12" spans="1:13" ht="40.5">
      <c r="A12" s="363" t="s">
        <v>160</v>
      </c>
      <c r="B12" s="518" t="s">
        <v>303</v>
      </c>
      <c r="C12" s="522" t="s">
        <v>302</v>
      </c>
      <c r="D12" s="61"/>
      <c r="E12" s="61"/>
      <c r="F12" s="61"/>
      <c r="G12" s="386"/>
      <c r="H12" s="387"/>
      <c r="I12" s="266" t="s">
        <v>3</v>
      </c>
      <c r="J12" s="399" t="s">
        <v>211</v>
      </c>
      <c r="K12" s="365">
        <f>IF(OR(ISBLANK(D12),ISBLANK(D13)),"",SUM(D12:D13)/COUNT(D12:D13))</f>
      </c>
      <c r="L12" s="365">
        <f>IF(OR(ISBLANK(E12),ISBLANK(E13)),"",SUM(E12:E13)/COUNT(E12:E13))</f>
      </c>
      <c r="M12" s="371">
        <f>IF(OR(ISBLANK(F12),ISBLANK(F13)),"",SUM(F12:F13)/COUNT(F12:F13))</f>
      </c>
    </row>
    <row r="13" spans="1:13" ht="20.25">
      <c r="A13" s="405"/>
      <c r="B13" s="242"/>
      <c r="C13" s="248"/>
      <c r="D13" s="61"/>
      <c r="E13" s="61"/>
      <c r="F13" s="61"/>
      <c r="G13" s="386"/>
      <c r="H13" s="387"/>
      <c r="I13" s="266" t="s">
        <v>52</v>
      </c>
      <c r="J13" s="361" t="s">
        <v>187</v>
      </c>
      <c r="K13" s="364">
        <f>IF(OR(ISBLANK(D12),ISBLANK(D13)),"",SUM(D12:D13)/COUNT(D12:D13))</f>
      </c>
      <c r="L13" s="364">
        <f>IF(OR(ISBLANK(E12),ISBLANK(E13)),"",SUM(E12:E13)/COUNT(E12:E13))</f>
      </c>
      <c r="M13" s="372">
        <f>IF(OR(ISBLANK(F12),ISBLANK(F13)),"",SUM(F12:F13)/COUNT(F12:F13))</f>
      </c>
    </row>
    <row r="14" spans="1:13" ht="13.5">
      <c r="A14" s="310" t="s">
        <v>43</v>
      </c>
      <c r="B14" s="246"/>
      <c r="C14" s="287"/>
      <c r="D14" s="249"/>
      <c r="E14" s="249"/>
      <c r="F14" s="249"/>
      <c r="G14" s="386"/>
      <c r="H14" s="387"/>
      <c r="I14" s="266"/>
      <c r="J14" s="269"/>
      <c r="K14" s="440"/>
      <c r="L14" s="440"/>
      <c r="M14" s="395"/>
    </row>
    <row r="15" spans="1:13" ht="14.25" thickBot="1">
      <c r="A15" s="309" t="s">
        <v>43</v>
      </c>
      <c r="B15" s="247"/>
      <c r="C15" s="243"/>
      <c r="D15" s="69"/>
      <c r="E15" s="69"/>
      <c r="F15" s="69"/>
      <c r="G15" s="386"/>
      <c r="H15" s="387"/>
      <c r="I15" s="267"/>
      <c r="J15" s="268"/>
      <c r="K15" s="389"/>
      <c r="L15" s="389"/>
      <c r="M15" s="390"/>
    </row>
    <row r="16" spans="1:13" ht="51">
      <c r="A16" s="363" t="s">
        <v>178</v>
      </c>
      <c r="B16" s="518" t="s">
        <v>304</v>
      </c>
      <c r="C16" s="516" t="s">
        <v>338</v>
      </c>
      <c r="D16" s="57"/>
      <c r="E16" s="61"/>
      <c r="F16" s="61"/>
      <c r="G16" s="386"/>
      <c r="H16" s="387"/>
      <c r="I16" s="266" t="s">
        <v>47</v>
      </c>
      <c r="J16" s="361" t="s">
        <v>152</v>
      </c>
      <c r="K16" s="365">
        <f>IF(OR(ISBLANK(D16),ISBLANK(D17)),"",SUM(D16:D17)/COUNT(D16:D17))</f>
      </c>
      <c r="L16" s="365">
        <f>IF(OR(ISBLANK(E16),ISBLANK(E17)),"",SUM(E16:E17)/COUNT(E16:E17))</f>
      </c>
      <c r="M16" s="371">
        <f>IF(OR(ISBLANK(F16),ISBLANK(F17)),"",SUM(F16:F17)/COUNT(F16:F17))</f>
      </c>
    </row>
    <row r="17" spans="1:13" ht="40.5">
      <c r="A17" s="311"/>
      <c r="B17" s="241" t="s">
        <v>305</v>
      </c>
      <c r="C17" s="517" t="s">
        <v>306</v>
      </c>
      <c r="D17" s="61"/>
      <c r="E17" s="61"/>
      <c r="F17" s="61"/>
      <c r="G17" s="386"/>
      <c r="H17" s="387"/>
      <c r="I17" s="266" t="s">
        <v>11</v>
      </c>
      <c r="J17" s="399" t="s">
        <v>137</v>
      </c>
      <c r="K17" s="364">
        <f>IF(OR(ISBLANK(D16),ISBLANK(D17)),"",SUM(D16:D17)/COUNT(D16:D17))</f>
      </c>
      <c r="L17" s="364">
        <f>IF(OR(ISBLANK(E16),ISBLANK(E17)),"",SUM(E16:E17)/COUNT(E16:E17))</f>
      </c>
      <c r="M17" s="372">
        <f>IF(OR(ISBLANK(F16),ISBLANK(F17)),"",SUM(F16:F17)/COUNT(F16:F17))</f>
      </c>
    </row>
    <row r="18" spans="1:13" ht="13.5">
      <c r="A18" s="311"/>
      <c r="B18" s="246"/>
      <c r="C18" s="287"/>
      <c r="D18" s="249"/>
      <c r="E18" s="249"/>
      <c r="F18" s="249"/>
      <c r="G18" s="386"/>
      <c r="H18" s="387"/>
      <c r="I18" s="266"/>
      <c r="J18" s="399"/>
      <c r="K18" s="391"/>
      <c r="L18" s="391"/>
      <c r="M18" s="392"/>
    </row>
    <row r="19" spans="1:13" ht="14.25" thickBot="1">
      <c r="A19" s="312" t="s">
        <v>43</v>
      </c>
      <c r="B19" s="247"/>
      <c r="C19" s="243"/>
      <c r="D19" s="69"/>
      <c r="E19" s="69"/>
      <c r="F19" s="69"/>
      <c r="G19" s="386"/>
      <c r="H19" s="387"/>
      <c r="I19" s="267"/>
      <c r="J19" s="268"/>
      <c r="K19" s="389"/>
      <c r="L19" s="389"/>
      <c r="M19" s="390"/>
    </row>
    <row r="20" spans="1:13" ht="52.5">
      <c r="A20" s="363" t="s">
        <v>150</v>
      </c>
      <c r="B20" s="518" t="s">
        <v>292</v>
      </c>
      <c r="C20" s="245" t="s">
        <v>291</v>
      </c>
      <c r="D20" s="57"/>
      <c r="E20" s="61"/>
      <c r="F20" s="61"/>
      <c r="G20" s="386"/>
      <c r="H20" s="387"/>
      <c r="I20" s="266" t="s">
        <v>49</v>
      </c>
      <c r="J20" s="399" t="s">
        <v>151</v>
      </c>
      <c r="K20" s="365">
        <f>IF(OR(ISBLANK(D20),ISBLANK(D21)),"",SUM(D20:D21)/COUNT(D20:D21))</f>
      </c>
      <c r="L20" s="365">
        <f>IF(OR(ISBLANK(E20),ISBLANK(E21)),"",SUM(E20:E21)/COUNT(E20:E21))</f>
      </c>
      <c r="M20" s="371">
        <f>IF(OR(ISBLANK(F20),ISBLANK(F21)),"",SUM(F20:F21)/COUNT(F20:F21))</f>
      </c>
    </row>
    <row r="21" spans="1:13" ht="20.25">
      <c r="A21" s="311"/>
      <c r="B21" s="241" t="s">
        <v>308</v>
      </c>
      <c r="C21" s="517" t="s">
        <v>309</v>
      </c>
      <c r="D21" s="61"/>
      <c r="E21" s="61"/>
      <c r="F21" s="61"/>
      <c r="G21" s="386"/>
      <c r="H21" s="387"/>
      <c r="I21" s="266"/>
      <c r="J21" s="399"/>
      <c r="K21" s="490"/>
      <c r="L21" s="490"/>
      <c r="M21" s="491"/>
    </row>
    <row r="22" spans="1:13" ht="13.5">
      <c r="A22" s="311"/>
      <c r="B22" s="246"/>
      <c r="C22" s="287"/>
      <c r="D22" s="249"/>
      <c r="E22" s="249"/>
      <c r="F22" s="249"/>
      <c r="G22" s="386"/>
      <c r="H22" s="387"/>
      <c r="I22" s="266"/>
      <c r="J22" s="399"/>
      <c r="K22" s="440"/>
      <c r="L22" s="440"/>
      <c r="M22" s="395"/>
    </row>
    <row r="23" spans="1:13" ht="14.25" thickBot="1">
      <c r="A23" s="312" t="s">
        <v>43</v>
      </c>
      <c r="B23" s="247"/>
      <c r="C23" s="243"/>
      <c r="D23" s="69"/>
      <c r="E23" s="69"/>
      <c r="F23" s="69"/>
      <c r="G23" s="397"/>
      <c r="H23" s="398"/>
      <c r="I23" s="267"/>
      <c r="J23" s="268"/>
      <c r="K23" s="389"/>
      <c r="L23" s="389"/>
      <c r="M23" s="390"/>
    </row>
  </sheetData>
  <sheetProtection sheet="1"/>
  <mergeCells count="5">
    <mergeCell ref="G3:G6"/>
    <mergeCell ref="H3:H6"/>
    <mergeCell ref="A3:A4"/>
    <mergeCell ref="B3:B4"/>
    <mergeCell ref="C3:C4"/>
  </mergeCells>
  <conditionalFormatting sqref="D16:F17 D12:F13 D8:F9">
    <cfRule type="cellIs" priority="2" dxfId="96" operator="equal" stopIfTrue="1">
      <formula>1</formula>
    </cfRule>
  </conditionalFormatting>
  <conditionalFormatting sqref="I16 I12 I8">
    <cfRule type="cellIs" priority="3" dxfId="97" operator="equal" stopIfTrue="1">
      <formula>"erreur"</formula>
    </cfRule>
  </conditionalFormatting>
  <conditionalFormatting sqref="D20:F21">
    <cfRule type="cellIs" priority="1" dxfId="96" operator="equal" stopIfTrue="1">
      <formula>1</formula>
    </cfRule>
  </conditionalFormatting>
  <dataValidations count="1">
    <dataValidation type="whole" allowBlank="1" showInputMessage="1" showErrorMessage="1" prompt="Saisir 0 ou 1" error="Les valeurs admises sont 0 ou 1" sqref="D16:F17 D12:F13 D8:F9 D20:F21">
      <formula1>0</formula1>
      <formula2>1</formula2>
    </dataValidation>
  </dataValidations>
  <printOptions/>
  <pageMargins left="0.4330708661417323" right="0.31496062992125984" top="0.5905511811023623" bottom="0.7874015748031497" header="0.11811023622047245" footer="0.5118110236220472"/>
  <pageSetup orientation="landscape" paperSize="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N37"/>
  <sheetViews>
    <sheetView zoomScaleSheetLayoutView="80" workbookViewId="0" topLeftCell="A1">
      <selection activeCell="I14" sqref="I14"/>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5.875" style="13" customWidth="1"/>
    <col min="10" max="10" width="20.50390625" style="3" bestFit="1" customWidth="1"/>
    <col min="11" max="13" width="4.875" style="3" customWidth="1"/>
    <col min="14" max="16384" width="10.75390625" style="1" customWidth="1"/>
  </cols>
  <sheetData>
    <row r="1" spans="1:14" s="77" customFormat="1" ht="13.5" thickBot="1">
      <c r="A1" s="196" t="s">
        <v>59</v>
      </c>
      <c r="B1" s="156">
        <f>IF(ISBLANK('Page de garde'!$C$8),"",'Page de garde'!$C$8)</f>
      </c>
      <c r="C1" s="156"/>
      <c r="D1" s="156" t="str">
        <f>'Page de garde'!$C$6</f>
        <v>CQP Ouvrier Qualifié du Travail des Viandes en Industries Charcutières</v>
      </c>
      <c r="E1" s="156"/>
      <c r="F1" s="156"/>
      <c r="I1" s="156"/>
      <c r="M1" s="196" t="s">
        <v>82</v>
      </c>
      <c r="N1" s="198"/>
    </row>
    <row r="2" spans="1:14" ht="13.5">
      <c r="A2" s="300" t="s">
        <v>21</v>
      </c>
      <c r="B2" s="23"/>
      <c r="C2" s="23"/>
      <c r="D2" s="22" t="s">
        <v>22</v>
      </c>
      <c r="E2" s="140"/>
      <c r="F2" s="221"/>
      <c r="G2" s="22" t="s">
        <v>23</v>
      </c>
      <c r="H2" s="144"/>
      <c r="I2" s="141" t="s">
        <v>27</v>
      </c>
      <c r="J2" s="23"/>
      <c r="K2" s="23"/>
      <c r="L2" s="23"/>
      <c r="M2" s="301"/>
      <c r="N2" s="177"/>
    </row>
    <row r="3" spans="1:14" ht="13.5">
      <c r="A3" s="601" t="s">
        <v>6</v>
      </c>
      <c r="B3" s="594" t="s">
        <v>24</v>
      </c>
      <c r="C3" s="594" t="s">
        <v>25</v>
      </c>
      <c r="D3" s="7" t="s">
        <v>63</v>
      </c>
      <c r="E3" s="302"/>
      <c r="F3" s="12"/>
      <c r="G3" s="594" t="s">
        <v>87</v>
      </c>
      <c r="H3" s="594" t="s">
        <v>65</v>
      </c>
      <c r="I3" s="173"/>
      <c r="J3" s="174"/>
      <c r="K3" s="157"/>
      <c r="L3" s="157"/>
      <c r="M3" s="303"/>
      <c r="N3" s="177"/>
    </row>
    <row r="4" spans="1:14" ht="13.5">
      <c r="A4" s="602"/>
      <c r="B4" s="595"/>
      <c r="C4" s="595"/>
      <c r="D4" s="9" t="s">
        <v>64</v>
      </c>
      <c r="E4" s="302"/>
      <c r="F4" s="12"/>
      <c r="G4" s="595"/>
      <c r="H4" s="595"/>
      <c r="I4" s="158"/>
      <c r="J4" s="159"/>
      <c r="K4" s="159"/>
      <c r="L4" s="159"/>
      <c r="M4" s="305"/>
      <c r="N4" s="177"/>
    </row>
    <row r="5" spans="1:14" ht="26.25">
      <c r="A5" s="304" t="s">
        <v>7</v>
      </c>
      <c r="B5" s="6"/>
      <c r="C5" s="6"/>
      <c r="D5" s="9" t="s">
        <v>26</v>
      </c>
      <c r="E5" s="302"/>
      <c r="F5" s="12"/>
      <c r="G5" s="595"/>
      <c r="H5" s="595"/>
      <c r="I5" s="54"/>
      <c r="J5" s="10"/>
      <c r="K5" s="11" t="s">
        <v>26</v>
      </c>
      <c r="L5" s="11"/>
      <c r="M5" s="53"/>
      <c r="N5" s="177"/>
    </row>
    <row r="6" spans="1:14" s="16" customFormat="1" ht="10.5" thickBot="1">
      <c r="A6" s="306" t="s">
        <v>8</v>
      </c>
      <c r="B6" s="18"/>
      <c r="C6" s="18"/>
      <c r="D6" s="56"/>
      <c r="E6" s="56"/>
      <c r="F6" s="222"/>
      <c r="G6" s="596"/>
      <c r="H6" s="596"/>
      <c r="I6" s="48"/>
      <c r="J6" s="19"/>
      <c r="K6" s="20">
        <f>IF(D6="","",D6)</f>
      </c>
      <c r="L6" s="20">
        <f>IF(E6="","",E6)</f>
      </c>
      <c r="M6" s="307">
        <f>IF(F6="","",F6)</f>
      </c>
      <c r="N6" s="178"/>
    </row>
    <row r="7" spans="1:13" s="16" customFormat="1" ht="29.25" thickBot="1">
      <c r="A7" s="374" t="s">
        <v>145</v>
      </c>
      <c r="B7" s="95"/>
      <c r="C7" s="95"/>
      <c r="D7" s="50"/>
      <c r="E7" s="50"/>
      <c r="F7" s="50"/>
      <c r="G7" s="51"/>
      <c r="H7" s="467"/>
      <c r="I7" s="270"/>
      <c r="J7" s="271"/>
      <c r="K7" s="251"/>
      <c r="L7" s="251"/>
      <c r="M7" s="454"/>
    </row>
    <row r="8" spans="1:13" ht="30">
      <c r="A8" s="363" t="s">
        <v>146</v>
      </c>
      <c r="B8" s="519" t="s">
        <v>313</v>
      </c>
      <c r="C8" s="523" t="s">
        <v>314</v>
      </c>
      <c r="D8" s="57"/>
      <c r="E8" s="57"/>
      <c r="F8" s="57"/>
      <c r="G8" s="386"/>
      <c r="H8" s="387"/>
      <c r="I8" s="266" t="s">
        <v>49</v>
      </c>
      <c r="J8" s="399" t="s">
        <v>143</v>
      </c>
      <c r="K8" s="365">
        <f>IF(OR(ISBLANK(D8),ISBLANK(D9)),"",SUM(D8:D9)/COUNT(D8:D9))</f>
      </c>
      <c r="L8" s="365">
        <f>IF(OR(ISBLANK(E8),ISBLANK(E9)),"",SUM(E8:E9)/COUNT(E8:E9))</f>
      </c>
      <c r="M8" s="371">
        <f>IF(OR(ISBLANK(F8),ISBLANK(F9)),"",SUM(F8:F9)/COUNT(F8:F9))</f>
      </c>
    </row>
    <row r="9" spans="1:13" ht="13.5">
      <c r="A9" s="318"/>
      <c r="B9" s="242"/>
      <c r="C9" s="248"/>
      <c r="D9" s="61"/>
      <c r="E9" s="61"/>
      <c r="F9" s="61"/>
      <c r="G9" s="386"/>
      <c r="H9" s="387"/>
      <c r="I9" s="266" t="s">
        <v>50</v>
      </c>
      <c r="J9" s="399" t="s">
        <v>147</v>
      </c>
      <c r="K9" s="364">
        <f>IF(OR(ISBLANK(D8),ISBLANK(D9)),"",SUM(D8:D9)/COUNT(D8:D9))</f>
      </c>
      <c r="L9" s="364">
        <f>IF(OR(ISBLANK(E8),ISBLANK(E9)),"",SUM(E8:E9)/COUNT(E8:E9))</f>
      </c>
      <c r="M9" s="372">
        <f>IF(OR(ISBLANK(F8),ISBLANK(F9)),"",SUM(F8:F9)/COUNT(F8:F9))</f>
      </c>
    </row>
    <row r="10" spans="1:13" ht="13.5">
      <c r="A10" s="318"/>
      <c r="B10" s="242"/>
      <c r="C10" s="242"/>
      <c r="D10" s="249"/>
      <c r="E10" s="249"/>
      <c r="F10" s="249"/>
      <c r="G10" s="386"/>
      <c r="H10" s="387"/>
      <c r="I10" s="266"/>
      <c r="J10" s="399"/>
      <c r="K10" s="391"/>
      <c r="L10" s="391"/>
      <c r="M10" s="392"/>
    </row>
    <row r="11" spans="1:13" ht="14.25" thickBot="1">
      <c r="A11" s="466" t="s">
        <v>43</v>
      </c>
      <c r="B11" s="243"/>
      <c r="C11" s="243"/>
      <c r="D11" s="69"/>
      <c r="E11" s="69"/>
      <c r="F11" s="69"/>
      <c r="G11" s="386"/>
      <c r="H11" s="387"/>
      <c r="I11" s="267"/>
      <c r="J11" s="400"/>
      <c r="K11" s="441"/>
      <c r="L11" s="441"/>
      <c r="M11" s="390"/>
    </row>
    <row r="12" spans="1:13" ht="40.5">
      <c r="A12" s="363" t="s">
        <v>156</v>
      </c>
      <c r="B12" s="518" t="s">
        <v>315</v>
      </c>
      <c r="C12" s="516" t="s">
        <v>316</v>
      </c>
      <c r="D12" s="57"/>
      <c r="E12" s="61"/>
      <c r="F12" s="61"/>
      <c r="G12" s="386"/>
      <c r="H12" s="387"/>
      <c r="I12" s="266" t="s">
        <v>10</v>
      </c>
      <c r="J12" s="399" t="s">
        <v>122</v>
      </c>
      <c r="K12" s="365">
        <f>IF(OR(ISBLANK(D12),ISBLANK(D13)),"",SUM(D12:D13)/COUNT(D12:D13))</f>
      </c>
      <c r="L12" s="365">
        <f>IF(OR(ISBLANK(E12),ISBLANK(E13)),"",SUM(E12:E13)/COUNT(E12:E13))</f>
      </c>
      <c r="M12" s="371">
        <f>IF(OR(ISBLANK(F12),ISBLANK(F13)),"",SUM(F12:F13)/COUNT(F12:F13))</f>
      </c>
    </row>
    <row r="13" spans="1:13" ht="20.25">
      <c r="A13" s="318"/>
      <c r="B13" s="241" t="s">
        <v>317</v>
      </c>
      <c r="C13" s="517" t="s">
        <v>318</v>
      </c>
      <c r="D13" s="61"/>
      <c r="E13" s="61"/>
      <c r="F13" s="61"/>
      <c r="G13" s="386"/>
      <c r="H13" s="387"/>
      <c r="I13" s="266" t="s">
        <v>20</v>
      </c>
      <c r="J13" s="399" t="s">
        <v>136</v>
      </c>
      <c r="K13" s="364">
        <f>IF(OR(ISBLANK(D12),ISBLANK(D13)),"",SUM(D12:D13)/COUNT(D12:D13))</f>
      </c>
      <c r="L13" s="364">
        <f>IF(OR(ISBLANK(E12),ISBLANK(E13)),"",SUM(E12:E13)/COUNT(E12:E13))</f>
      </c>
      <c r="M13" s="372">
        <f>IF(OR(ISBLANK(F12),ISBLANK(F13)),"",SUM(F12:F13)/COUNT(F12:F13))</f>
      </c>
    </row>
    <row r="14" spans="1:13" ht="20.25">
      <c r="A14" s="318" t="s">
        <v>43</v>
      </c>
      <c r="B14" s="242"/>
      <c r="C14" s="242"/>
      <c r="D14" s="249"/>
      <c r="E14" s="249"/>
      <c r="F14" s="249"/>
      <c r="G14" s="386"/>
      <c r="H14" s="387"/>
      <c r="I14" s="266" t="s">
        <v>11</v>
      </c>
      <c r="J14" s="399" t="s">
        <v>137</v>
      </c>
      <c r="K14" s="364">
        <f>IF(OR(ISBLANK(D12),ISBLANK(D13)),"",SUM(D12:D13)/COUNT(D12:D13))</f>
      </c>
      <c r="L14" s="364">
        <f>IF(OR(ISBLANK(E12),ISBLANK(E13)),"",SUM(E12:E13)/COUNT(E12:E13))</f>
      </c>
      <c r="M14" s="372">
        <f>IF(OR(ISBLANK(F12),ISBLANK(F13)),"",SUM(F12:F13)/COUNT(F12:F13))</f>
      </c>
    </row>
    <row r="15" spans="1:13" ht="20.25">
      <c r="A15" s="318" t="s">
        <v>43</v>
      </c>
      <c r="B15" s="242"/>
      <c r="C15" s="242"/>
      <c r="D15" s="249"/>
      <c r="E15" s="249"/>
      <c r="F15" s="249"/>
      <c r="G15" s="386"/>
      <c r="H15" s="387"/>
      <c r="I15" s="266" t="s">
        <v>135</v>
      </c>
      <c r="J15" s="443" t="s">
        <v>138</v>
      </c>
      <c r="K15" s="364">
        <f>IF(OR(ISBLANK(D12),ISBLANK(D13)),"",SUM(D12:D13)/COUNT(D12:D13))</f>
      </c>
      <c r="L15" s="364">
        <f>IF(OR(ISBLANK(E12),ISBLANK(E13)),"",SUM(E12:E13)/COUNT(E12:E13))</f>
      </c>
      <c r="M15" s="372">
        <f>IF(OR(ISBLANK(F12),ISBLANK(F13)),"",SUM(F12:F13)/COUNT(F12:F13))</f>
      </c>
    </row>
    <row r="16" spans="1:13" ht="21" thickBot="1">
      <c r="A16" s="466"/>
      <c r="B16" s="243"/>
      <c r="C16" s="243"/>
      <c r="D16" s="69"/>
      <c r="E16" s="69"/>
      <c r="F16" s="69"/>
      <c r="G16" s="386"/>
      <c r="H16" s="387"/>
      <c r="I16" s="267" t="s">
        <v>47</v>
      </c>
      <c r="J16" s="401" t="s">
        <v>152</v>
      </c>
      <c r="K16" s="364">
        <f>IF(OR(ISBLANK(D12),ISBLANK(D13)),"",SUM(D12:D13)/COUNT(D12:D13))</f>
      </c>
      <c r="L16" s="364">
        <f>IF(OR(ISBLANK(E12),ISBLANK(E13)),"",SUM(E12:E13)/COUNT(E12:E13))</f>
      </c>
      <c r="M16" s="372">
        <f>IF(OR(ISBLANK(F12),ISBLANK(F13)),"",SUM(F12:F13)/COUNT(F12:F13))</f>
      </c>
    </row>
    <row r="17" spans="1:13" ht="39">
      <c r="A17" s="363" t="s">
        <v>157</v>
      </c>
      <c r="B17" s="241" t="s">
        <v>319</v>
      </c>
      <c r="C17" s="522" t="s">
        <v>320</v>
      </c>
      <c r="D17" s="61"/>
      <c r="E17" s="61"/>
      <c r="F17" s="61"/>
      <c r="G17" s="386"/>
      <c r="H17" s="387"/>
      <c r="I17" s="266" t="s">
        <v>0</v>
      </c>
      <c r="J17" s="399" t="s">
        <v>141</v>
      </c>
      <c r="K17" s="365">
        <f>IF(OR(ISBLANK(D17),ISBLANK(D18)),"",SUM(D17:D18)/COUNT(D17:D18))</f>
      </c>
      <c r="L17" s="365">
        <f>IF(OR(ISBLANK(E17),ISBLANK(E18)),"",SUM(E17:E18)/COUNT(E17:E18))</f>
      </c>
      <c r="M17" s="371">
        <f>IF(OR(ISBLANK(F17),ISBLANK(F18)),"",SUM(F17:F18)/COUNT(F17:F18))</f>
      </c>
    </row>
    <row r="18" spans="1:13" ht="30">
      <c r="A18" s="318"/>
      <c r="B18" s="242"/>
      <c r="C18" s="517" t="s">
        <v>321</v>
      </c>
      <c r="D18" s="61"/>
      <c r="E18" s="61"/>
      <c r="F18" s="61"/>
      <c r="G18" s="386"/>
      <c r="H18" s="387"/>
      <c r="I18" s="266" t="s">
        <v>28</v>
      </c>
      <c r="J18" s="399" t="s">
        <v>125</v>
      </c>
      <c r="K18" s="364">
        <f>IF(OR(ISBLANK(D17),ISBLANK(D18)),"",SUM(D17:D18)/COUNT(D17:D18))</f>
      </c>
      <c r="L18" s="364">
        <f>IF(OR(ISBLANK(E17),ISBLANK(E18)),"",SUM(E17:E18)/COUNT(E17:E18))</f>
      </c>
      <c r="M18" s="372">
        <f>IF(OR(ISBLANK(F17),ISBLANK(F18)),"",SUM(F17:F18)/COUNT(F17:F18))</f>
      </c>
    </row>
    <row r="19" spans="1:13" ht="20.25">
      <c r="A19" s="318"/>
      <c r="B19" s="242"/>
      <c r="C19" s="242"/>
      <c r="D19" s="249"/>
      <c r="E19" s="249"/>
      <c r="F19" s="249"/>
      <c r="G19" s="386"/>
      <c r="H19" s="387"/>
      <c r="I19" s="266" t="s">
        <v>73</v>
      </c>
      <c r="J19" s="399" t="s">
        <v>127</v>
      </c>
      <c r="K19" s="364">
        <f>IF(OR(ISBLANK(D17),ISBLANK(D18)),"",SUM(D17:D18)/COUNT(D17:D18))</f>
      </c>
      <c r="L19" s="364">
        <f>IF(OR(ISBLANK(E17),ISBLANK(E18)),"",SUM(E17:E18)/COUNT(E17:E18))</f>
      </c>
      <c r="M19" s="372">
        <f>IF(OR(ISBLANK(F17),ISBLANK(F18)),"",SUM(F17:F18)/COUNT(F17:F18))</f>
      </c>
    </row>
    <row r="20" spans="1:13" ht="13.5">
      <c r="A20" s="318"/>
      <c r="B20" s="242"/>
      <c r="C20" s="242"/>
      <c r="D20" s="249"/>
      <c r="E20" s="249"/>
      <c r="F20" s="249"/>
      <c r="G20" s="386"/>
      <c r="H20" s="387"/>
      <c r="I20" s="266" t="s">
        <v>20</v>
      </c>
      <c r="J20" s="399" t="s">
        <v>136</v>
      </c>
      <c r="K20" s="364">
        <f>IF(OR(ISBLANK(D17),ISBLANK(D18)),"",SUM(D17:D18)/COUNT(D17:D18))</f>
      </c>
      <c r="L20" s="364">
        <f>IF(OR(ISBLANK(E17),ISBLANK(E18)),"",SUM(E17:E18)/COUNT(E17:E18))</f>
      </c>
      <c r="M20" s="372">
        <f>IF(OR(ISBLANK(F17),ISBLANK(F18)),"",SUM(F17:F18)/COUNT(F17:F18))</f>
      </c>
    </row>
    <row r="21" spans="1:13" ht="20.25">
      <c r="A21" s="318" t="s">
        <v>43</v>
      </c>
      <c r="B21" s="242"/>
      <c r="C21" s="242"/>
      <c r="D21" s="249"/>
      <c r="E21" s="249"/>
      <c r="F21" s="249"/>
      <c r="G21" s="386"/>
      <c r="H21" s="387"/>
      <c r="I21" s="266" t="s">
        <v>11</v>
      </c>
      <c r="J21" s="465" t="s">
        <v>137</v>
      </c>
      <c r="K21" s="364">
        <f>IF(OR(ISBLANK(D17),ISBLANK(D18)),"",SUM(D17:D18)/COUNT(D17:D18))</f>
      </c>
      <c r="L21" s="364">
        <f>IF(OR(ISBLANK(E17),ISBLANK(E18)),"",SUM(E17:E18)/COUNT(E17:E18))</f>
      </c>
      <c r="M21" s="372">
        <f>IF(OR(ISBLANK(F17),ISBLANK(F18)),"",SUM(F17:F18)/COUNT(F17:F18))</f>
      </c>
    </row>
    <row r="22" spans="1:13" ht="20.25">
      <c r="A22" s="318"/>
      <c r="B22" s="242"/>
      <c r="C22" s="242"/>
      <c r="D22" s="249"/>
      <c r="E22" s="249"/>
      <c r="F22" s="249"/>
      <c r="G22" s="386"/>
      <c r="H22" s="387"/>
      <c r="I22" s="266" t="s">
        <v>135</v>
      </c>
      <c r="J22" s="399" t="s">
        <v>138</v>
      </c>
      <c r="K22" s="364">
        <f>IF(OR(ISBLANK(D17),ISBLANK(D18)),"",SUM(D17:D18)/COUNT(D17:D18))</f>
      </c>
      <c r="L22" s="364">
        <f>IF(OR(ISBLANK(E17),ISBLANK(E18)),"",SUM(E17:E18)/COUNT(E17:E18))</f>
      </c>
      <c r="M22" s="372">
        <f>IF(OR(ISBLANK(F17),ISBLANK(F18)),"",SUM(F17:F18)/COUNT(F17:F18))</f>
      </c>
    </row>
    <row r="23" spans="1:13" ht="14.25" thickBot="1">
      <c r="A23" s="466"/>
      <c r="B23" s="243"/>
      <c r="C23" s="243"/>
      <c r="D23" s="69"/>
      <c r="E23" s="69"/>
      <c r="F23" s="69"/>
      <c r="G23" s="386"/>
      <c r="H23" s="387"/>
      <c r="I23" s="267"/>
      <c r="J23" s="401"/>
      <c r="K23" s="441"/>
      <c r="L23" s="441"/>
      <c r="M23" s="390"/>
    </row>
    <row r="24" spans="1:13" ht="39">
      <c r="A24" s="363" t="s">
        <v>158</v>
      </c>
      <c r="B24" s="241" t="s">
        <v>322</v>
      </c>
      <c r="C24" s="522" t="s">
        <v>323</v>
      </c>
      <c r="D24" s="61"/>
      <c r="E24" s="61"/>
      <c r="F24" s="61"/>
      <c r="G24" s="386"/>
      <c r="H24" s="387"/>
      <c r="I24" s="266" t="s">
        <v>0</v>
      </c>
      <c r="J24" s="399" t="s">
        <v>141</v>
      </c>
      <c r="K24" s="365">
        <f>IF(OR(ISBLANK(D24),ISBLANK(D25)),"",SUM(D24:D25)/COUNT(D24:D25))</f>
      </c>
      <c r="L24" s="365">
        <f>IF(OR(ISBLANK(E24),ISBLANK(E25)),"",SUM(E24:E25)/COUNT(E24:E25))</f>
      </c>
      <c r="M24" s="371">
        <f>IF(OR(ISBLANK(F24),ISBLANK(F25)),"",SUM(F24:F25)/COUNT(F24:F25))</f>
      </c>
    </row>
    <row r="25" spans="1:13" ht="40.5">
      <c r="A25" s="318"/>
      <c r="B25" s="242"/>
      <c r="C25" s="517" t="s">
        <v>324</v>
      </c>
      <c r="D25" s="62"/>
      <c r="E25" s="62"/>
      <c r="F25" s="62"/>
      <c r="G25" s="386"/>
      <c r="H25" s="387"/>
      <c r="I25" s="266" t="s">
        <v>28</v>
      </c>
      <c r="J25" s="399" t="s">
        <v>125</v>
      </c>
      <c r="K25" s="364">
        <f>IF(OR(ISBLANK(D24),ISBLANK(D25)),"",SUM(D24:D25)/COUNT(D24:D25))</f>
      </c>
      <c r="L25" s="364">
        <f>IF(OR(ISBLANK(E24),ISBLANK(E25)),"",SUM(E24:E25)/COUNT(E24:E25))</f>
      </c>
      <c r="M25" s="372">
        <f>IF(OR(ISBLANK(F24),ISBLANK(F25)),"",SUM(F24:F25)/COUNT(F24:F25))</f>
      </c>
    </row>
    <row r="26" spans="1:13" ht="20.25">
      <c r="A26" s="318"/>
      <c r="B26" s="242"/>
      <c r="C26" s="242"/>
      <c r="D26" s="249"/>
      <c r="E26" s="249"/>
      <c r="F26" s="249"/>
      <c r="G26" s="386"/>
      <c r="H26" s="387"/>
      <c r="I26" s="266" t="s">
        <v>73</v>
      </c>
      <c r="J26" s="399" t="s">
        <v>127</v>
      </c>
      <c r="K26" s="364">
        <f>IF(OR(ISBLANK(D24),ISBLANK(D25)),"",SUM(D24:D25)/COUNT(D24:D25))</f>
      </c>
      <c r="L26" s="364">
        <f>IF(OR(ISBLANK(E24),ISBLANK(E25)),"",SUM(E24:E25)/COUNT(E24:E25))</f>
      </c>
      <c r="M26" s="372">
        <f>IF(OR(ISBLANK(F24),ISBLANK(F25)),"",SUM(F24:F25)/COUNT(F24:F25))</f>
      </c>
    </row>
    <row r="27" spans="1:13" ht="20.25">
      <c r="A27" s="318"/>
      <c r="B27" s="242"/>
      <c r="C27" s="242"/>
      <c r="D27" s="249"/>
      <c r="E27" s="249"/>
      <c r="F27" s="249"/>
      <c r="G27" s="386"/>
      <c r="H27" s="387"/>
      <c r="I27" s="266" t="s">
        <v>10</v>
      </c>
      <c r="J27" s="399" t="s">
        <v>122</v>
      </c>
      <c r="K27" s="364">
        <f>IF(OR(ISBLANK(D24),ISBLANK(D25)),"",SUM(D24:D25)/COUNT(D24:D25))</f>
      </c>
      <c r="L27" s="364">
        <f>IF(OR(ISBLANK(E24),ISBLANK(E25)),"",SUM(E24:E25)/COUNT(E24:E25))</f>
      </c>
      <c r="M27" s="372">
        <f>IF(OR(ISBLANK(F24),ISBLANK(F25)),"",SUM(F24:F25)/COUNT(F24:F25))</f>
      </c>
    </row>
    <row r="28" spans="1:13" ht="13.5">
      <c r="A28" s="318"/>
      <c r="B28" s="241"/>
      <c r="C28" s="242"/>
      <c r="D28" s="249"/>
      <c r="E28" s="249"/>
      <c r="F28" s="249"/>
      <c r="G28" s="386"/>
      <c r="H28" s="387"/>
      <c r="I28" s="266" t="s">
        <v>20</v>
      </c>
      <c r="J28" s="399" t="s">
        <v>136</v>
      </c>
      <c r="K28" s="364">
        <f>IF(OR(ISBLANK(D24),ISBLANK(D25)),"",SUM(D24:D25)/COUNT(D24:D25))</f>
      </c>
      <c r="L28" s="364">
        <f>IF(OR(ISBLANK(E24),ISBLANK(E25)),"",SUM(E24:E25)/COUNT(E24:E25))</f>
      </c>
      <c r="M28" s="372">
        <f>IF(OR(ISBLANK(F24),ISBLANK(F25)),"",SUM(F24:F25)/COUNT(F24:F25))</f>
      </c>
    </row>
    <row r="29" spans="1:13" ht="20.25">
      <c r="A29" s="318" t="s">
        <v>43</v>
      </c>
      <c r="B29" s="241"/>
      <c r="C29" s="242"/>
      <c r="D29" s="249"/>
      <c r="E29" s="249"/>
      <c r="F29" s="249"/>
      <c r="G29" s="386"/>
      <c r="H29" s="387"/>
      <c r="I29" s="266" t="s">
        <v>11</v>
      </c>
      <c r="J29" s="399" t="s">
        <v>137</v>
      </c>
      <c r="K29" s="364">
        <f>IF(OR(ISBLANK(D24),ISBLANK(D25)),"",SUM(D24:D25)/COUNT(D24:D25))</f>
      </c>
      <c r="L29" s="364">
        <f>IF(OR(ISBLANK(E24),ISBLANK(E25)),"",SUM(E24:E25)/COUNT(E24:E25))</f>
      </c>
      <c r="M29" s="372">
        <f>IF(OR(ISBLANK(F24),ISBLANK(F25)),"",SUM(F24:F25)/COUNT(F24:F25))</f>
      </c>
    </row>
    <row r="30" spans="1:13" ht="20.25">
      <c r="A30" s="318"/>
      <c r="B30" s="241"/>
      <c r="C30" s="242"/>
      <c r="D30" s="249"/>
      <c r="E30" s="249"/>
      <c r="F30" s="249"/>
      <c r="G30" s="386"/>
      <c r="H30" s="387"/>
      <c r="I30" s="266" t="s">
        <v>135</v>
      </c>
      <c r="J30" s="399" t="s">
        <v>138</v>
      </c>
      <c r="K30" s="364">
        <f>IF(OR(ISBLANK(D24),ISBLANK(D25)),"",SUM(D24:D25)/COUNT(D24:D25))</f>
      </c>
      <c r="L30" s="364">
        <f>IF(OR(ISBLANK(E24),ISBLANK(E25)),"",SUM(E24:E25)/COUNT(E24:E25))</f>
      </c>
      <c r="M30" s="372">
        <f>IF(OR(ISBLANK(F24),ISBLANK(F25)),"",SUM(F24:F25)/COUNT(F24:F25))</f>
      </c>
    </row>
    <row r="31" spans="1:13" ht="14.25" thickBot="1">
      <c r="A31" s="466"/>
      <c r="B31" s="240"/>
      <c r="C31" s="243"/>
      <c r="D31" s="69"/>
      <c r="E31" s="69"/>
      <c r="F31" s="69"/>
      <c r="G31" s="386"/>
      <c r="H31" s="387"/>
      <c r="I31" s="267"/>
      <c r="J31" s="401"/>
      <c r="K31" s="441"/>
      <c r="L31" s="441"/>
      <c r="M31" s="390"/>
    </row>
    <row r="32" spans="1:13" ht="66">
      <c r="A32" s="363" t="s">
        <v>159</v>
      </c>
      <c r="B32" s="518" t="s">
        <v>325</v>
      </c>
      <c r="C32" s="518" t="s">
        <v>339</v>
      </c>
      <c r="D32" s="61"/>
      <c r="E32" s="61"/>
      <c r="F32" s="61"/>
      <c r="G32" s="386"/>
      <c r="H32" s="387"/>
      <c r="I32" s="265" t="s">
        <v>73</v>
      </c>
      <c r="J32" s="465" t="s">
        <v>127</v>
      </c>
      <c r="K32" s="365">
        <f>IF(OR(ISBLANK(D32),ISBLANK(D33)),"",SUM(D32:D33)/COUNT(D32:D33))</f>
      </c>
      <c r="L32" s="365">
        <f>IF(OR(ISBLANK(E32),ISBLANK(E33)),"",SUM(E32:E33)/COUNT(E32:E33))</f>
      </c>
      <c r="M32" s="371">
        <f>IF(OR(ISBLANK(F32),ISBLANK(F33)),"",SUM(F32:F33)/COUNT(F32:F33))</f>
      </c>
    </row>
    <row r="33" spans="1:13" ht="51">
      <c r="A33" s="455"/>
      <c r="B33" s="241" t="s">
        <v>326</v>
      </c>
      <c r="C33" s="517" t="s">
        <v>327</v>
      </c>
      <c r="D33" s="62"/>
      <c r="E33" s="62"/>
      <c r="F33" s="62"/>
      <c r="G33" s="2"/>
      <c r="H33" s="232"/>
      <c r="I33" s="461"/>
      <c r="J33" s="463"/>
      <c r="K33" s="456"/>
      <c r="L33" s="456"/>
      <c r="M33" s="457"/>
    </row>
    <row r="34" spans="1:13" ht="13.5">
      <c r="A34" s="383"/>
      <c r="B34" s="2"/>
      <c r="C34" s="2"/>
      <c r="D34" s="456"/>
      <c r="E34" s="456"/>
      <c r="F34" s="456"/>
      <c r="G34" s="2"/>
      <c r="H34" s="232"/>
      <c r="I34" s="461"/>
      <c r="J34" s="463"/>
      <c r="K34" s="456"/>
      <c r="L34" s="456"/>
      <c r="M34" s="457"/>
    </row>
    <row r="35" spans="1:13" ht="14.25" thickBot="1">
      <c r="A35" s="313"/>
      <c r="B35" s="21"/>
      <c r="C35" s="21"/>
      <c r="D35" s="458"/>
      <c r="E35" s="458"/>
      <c r="F35" s="458"/>
      <c r="G35" s="21"/>
      <c r="H35" s="290"/>
      <c r="I35" s="462"/>
      <c r="J35" s="464"/>
      <c r="K35" s="458"/>
      <c r="L35" s="458"/>
      <c r="M35" s="459"/>
    </row>
    <row r="37" ht="13.5">
      <c r="C37" s="297"/>
    </row>
  </sheetData>
  <sheetProtection sheet="1"/>
  <mergeCells count="5">
    <mergeCell ref="G3:G6"/>
    <mergeCell ref="H3:H6"/>
    <mergeCell ref="A3:A4"/>
    <mergeCell ref="B3:B4"/>
    <mergeCell ref="C3:C4"/>
  </mergeCells>
  <conditionalFormatting sqref="D17:F18 D12:F13 D8:F9 D24:F25 D32:F33">
    <cfRule type="cellIs" priority="5" dxfId="96" operator="equal" stopIfTrue="1">
      <formula>1</formula>
    </cfRule>
  </conditionalFormatting>
  <conditionalFormatting sqref="I17 I12 I8 I24 I32">
    <cfRule type="cellIs" priority="6" dxfId="97" operator="equal" stopIfTrue="1">
      <formula>"erreur"</formula>
    </cfRule>
  </conditionalFormatting>
  <dataValidations count="1">
    <dataValidation type="whole" allowBlank="1" showInputMessage="1" showErrorMessage="1" prompt="Saisir 0 ou 1" error="Les valeurs admises sont 0 ou 1" sqref="D17:F18 D24:F25 D8:F9 D12:F13 D32:F33">
      <formula1>0</formula1>
      <formula2>1</formula2>
    </dataValidation>
  </dataValidations>
  <printOptions/>
  <pageMargins left="0.4330708661417323" right="0.31496062992125984" top="0.5905511811023623" bottom="0.7874015748031497" header="0.11811023622047245" footer="0.5118110236220472"/>
  <pageSetup horizontalDpi="300" verticalDpi="300" orientation="landscape" paperSize="9" r:id="rId1"/>
  <headerFooter alignWithMargins="0">
    <oddFooter>&amp;Cpage &amp;P</oddFooter>
  </headerFooter>
  <rowBreaks count="3" manualBreakCount="3">
    <brk id="16" max="9" man="1"/>
    <brk id="23" max="9" man="1"/>
    <brk id="31" max="9" man="1"/>
  </rowBreaks>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H14" sqref="H14"/>
    </sheetView>
  </sheetViews>
  <sheetFormatPr defaultColWidth="11.00390625" defaultRowHeight="12.75"/>
  <cols>
    <col min="1" max="1" width="4.875" style="0" customWidth="1"/>
    <col min="2" max="2" width="27.125" style="0" customWidth="1"/>
    <col min="3" max="3" width="9.75390625" style="0" bestFit="1" customWidth="1"/>
    <col min="4" max="4" width="4.125" style="0" customWidth="1"/>
    <col min="5" max="5" width="27.125" style="0" customWidth="1"/>
    <col min="6" max="6" width="6.50390625" style="0" bestFit="1" customWidth="1"/>
    <col min="7" max="7" width="4.125" style="0" customWidth="1"/>
    <col min="8" max="8" width="27.125" style="0" customWidth="1"/>
    <col min="9" max="9" width="6.50390625" style="0" bestFit="1" customWidth="1"/>
    <col min="10" max="10" width="4.875" style="0" customWidth="1"/>
    <col min="11" max="11" width="27.125" style="0" customWidth="1"/>
    <col min="12" max="12" width="5.625" style="0" customWidth="1"/>
    <col min="13" max="13" width="4.125" style="0" customWidth="1"/>
    <col min="14" max="14" width="27.125" style="0" customWidth="1"/>
    <col min="15" max="15" width="5.625" style="0" customWidth="1"/>
    <col min="16" max="16" width="4.125" style="0" customWidth="1"/>
    <col min="17" max="17" width="27.125" style="0" customWidth="1"/>
    <col min="18" max="18" width="6.375" style="0" bestFit="1" customWidth="1"/>
  </cols>
  <sheetData>
    <row r="1" spans="1:18" s="201" customFormat="1" ht="12.75">
      <c r="A1" s="226" t="s">
        <v>80</v>
      </c>
      <c r="B1" s="226"/>
      <c r="C1" s="196"/>
      <c r="D1" s="200" t="str">
        <f>'Page de garde'!$C$6</f>
        <v>CQP Ouvrier Qualifié du Travail des Viandes en Industries Charcutières</v>
      </c>
      <c r="E1" s="200"/>
      <c r="H1" s="227" t="s">
        <v>84</v>
      </c>
      <c r="I1" s="223"/>
      <c r="J1" s="226" t="s">
        <v>80</v>
      </c>
      <c r="K1" s="226"/>
      <c r="L1" s="196"/>
      <c r="M1" s="200" t="str">
        <f>'Page de garde'!$C$6</f>
        <v>CQP Ouvrier Qualifié du Travail des Viandes en Industries Charcutières</v>
      </c>
      <c r="N1" s="200"/>
      <c r="Q1" s="227" t="s">
        <v>84</v>
      </c>
      <c r="R1" s="223"/>
    </row>
    <row r="2" spans="1:18" s="201" customFormat="1" ht="12.75">
      <c r="A2" s="200">
        <f>IF(ISBLANK('Page de garde'!$C$8),"",'Page de garde'!$C$8)</f>
      </c>
      <c r="B2" s="200"/>
      <c r="C2" s="196"/>
      <c r="D2" s="200" t="s">
        <v>79</v>
      </c>
      <c r="E2" s="200"/>
      <c r="G2" s="199"/>
      <c r="H2" s="225">
        <f>IF(ISBLANK('Grille obs tuteur M1'!$D$6),"",'Grille obs tuteur M1'!$D$6)</f>
      </c>
      <c r="I2" s="224"/>
      <c r="J2" s="200">
        <f>IF(ISBLANK('Page de garde'!$C$8),"",'Page de garde'!$C$8)</f>
      </c>
      <c r="K2" s="200"/>
      <c r="L2" s="196"/>
      <c r="M2" s="200" t="s">
        <v>79</v>
      </c>
      <c r="N2" s="200"/>
      <c r="P2" s="199"/>
      <c r="Q2" s="225">
        <f>IF(ISBLANK('Grille obs tuteur M1'!$D$6),"",'Grille obs tuteur M1'!$D$6)</f>
      </c>
      <c r="R2" s="224"/>
    </row>
    <row r="3" spans="1:18" s="201" customFormat="1" ht="13.5" thickBot="1">
      <c r="A3" s="200"/>
      <c r="B3" s="200"/>
      <c r="C3" s="196"/>
      <c r="D3" s="200"/>
      <c r="E3" s="200"/>
      <c r="G3" s="199"/>
      <c r="H3" s="225"/>
      <c r="I3" s="224"/>
      <c r="J3" s="200"/>
      <c r="K3" s="200"/>
      <c r="L3" s="196"/>
      <c r="M3" s="200"/>
      <c r="N3" s="200"/>
      <c r="P3" s="199"/>
      <c r="Q3" s="225"/>
      <c r="R3" s="224"/>
    </row>
    <row r="4" spans="1:18" s="4" customFormat="1" ht="13.5" thickBot="1">
      <c r="A4" s="34"/>
      <c r="B4" s="26" t="s">
        <v>13</v>
      </c>
      <c r="C4" s="26"/>
      <c r="D4" s="26"/>
      <c r="E4" s="26"/>
      <c r="F4" s="26"/>
      <c r="G4" s="26"/>
      <c r="H4" s="26"/>
      <c r="I4" s="27"/>
      <c r="J4" s="35"/>
      <c r="K4" s="26" t="s">
        <v>54</v>
      </c>
      <c r="L4" s="26"/>
      <c r="M4" s="26"/>
      <c r="N4" s="26"/>
      <c r="O4" s="26"/>
      <c r="P4" s="26"/>
      <c r="Q4" s="26"/>
      <c r="R4" s="27"/>
    </row>
    <row r="5" spans="1:18" s="33" customFormat="1" ht="26.25">
      <c r="A5" s="44" t="s">
        <v>14</v>
      </c>
      <c r="B5" s="293"/>
      <c r="C5" s="28" t="s">
        <v>72</v>
      </c>
      <c r="D5" s="45" t="s">
        <v>15</v>
      </c>
      <c r="E5" s="29"/>
      <c r="F5" s="30" t="s">
        <v>72</v>
      </c>
      <c r="G5" s="44" t="s">
        <v>16</v>
      </c>
      <c r="H5" s="32"/>
      <c r="I5" s="31" t="s">
        <v>72</v>
      </c>
      <c r="J5" s="44" t="s">
        <v>17</v>
      </c>
      <c r="K5" s="32"/>
      <c r="L5" s="30" t="s">
        <v>72</v>
      </c>
      <c r="M5" s="44" t="s">
        <v>18</v>
      </c>
      <c r="N5" s="32"/>
      <c r="O5" s="30" t="s">
        <v>72</v>
      </c>
      <c r="P5" s="296" t="s">
        <v>19</v>
      </c>
      <c r="Q5" s="479"/>
      <c r="R5" s="486" t="s">
        <v>72</v>
      </c>
    </row>
    <row r="6" spans="1:18" s="15" customFormat="1" ht="39">
      <c r="A6" s="468" t="s">
        <v>30</v>
      </c>
      <c r="B6" s="295" t="s">
        <v>123</v>
      </c>
      <c r="C6" s="291">
        <f>(SUMIF('Grille obs tuteur M1'!$I$8:$K$63,"PPSF1",'Grille obs tuteur M1'!$K$8:$K$63)+SUMIF('Grille obs tuteur M2 '!$I$8:$K$78,"PPSF1",'Grille obs tuteur M2 '!$K$8:$K$78)+SUMIF('Grille obs tuteur M3'!$I$8:$K$54,"PPSF1",'Grille obs tuteur M3'!$K$8:$K$54)+SUMIF('Grille obs tuteur M4'!$I$8:$K$51,"PPSF1",'Grille obs tuteur M4'!$K$8:$K$51)+SUMIF('Grille obs tuteur M5'!$I$8:$K$69,"PPSF1",'Grille obs tuteur M5'!$K$8:$K$69))/(COUNTIF('Grille obs tuteur M1'!$I$8:$K$63,"PPSF1")+COUNTIF('Grille obs tuteur M2 '!$I$8:$K$78,"PPSF1")+COUNTIF('Grille obs tuteur M3'!$I$8:$K$54,"PPSF1")+COUNTIF('Grille obs tuteur M4'!$I$8:$K$51,"PPSF1")+COUNTIF('Grille obs tuteur M5'!$I$8:$K$69,"PPSF1"))</f>
        <v>0</v>
      </c>
      <c r="D6" s="468" t="s">
        <v>9</v>
      </c>
      <c r="E6" s="295" t="s">
        <v>179</v>
      </c>
      <c r="F6" s="70">
        <f>(SUMIF('Grille obs tuteur M1'!$I$8:$K$63,"OISF1",'Grille obs tuteur M1'!$K$8:$K$63)+SUMIF('Grille obs tuteur M2 '!$I$8:$K$78,"OISF1",'Grille obs tuteur M2 '!$K$8:$K$78)+SUMIF('Grille obs tuteur M3'!$I$8:$K$54,"OISF1",'Grille obs tuteur M3'!$K$8:$K$54)+SUMIF('Grille obs tuteur M4'!$I$8:$K$51,"OISF1",'Grille obs tuteur M4'!$K$8:$K$51)+SUMIF('Grille obs tuteur M5'!$I$8:$K$69,"OISF1",'Grille obs tuteur M5'!$K$8:$K$69))/(COUNTIF('Grille obs tuteur M1'!$I$8:$K$63,"OISF1")+COUNTIF('Grille obs tuteur M2 '!$I$8:$K$78,"OISF1")+COUNTIF('Grille obs tuteur M3'!$I$8:$K$54,"OISF1")+COUNTIF('Grille obs tuteur M4'!$I$8:$K$51,"OISF1")+COUNTIF('Grille obs tuteur M5'!$I$8:$K$69,"OISF1"))</f>
        <v>0</v>
      </c>
      <c r="G6" s="468" t="s">
        <v>48</v>
      </c>
      <c r="H6" s="295" t="s">
        <v>194</v>
      </c>
      <c r="I6" s="70">
        <f>(SUMIF('Grille obs tuteur M1'!$I$8:$K$63,"QSF1",'Grille obs tuteur M1'!$K$8:$K$63)+SUMIF('Grille obs tuteur M2 '!$I$8:$K$78,"QSF1",'Grille obs tuteur M2 '!$K$8:$K$78)+SUMIF('Grille obs tuteur M3'!$I$8:$K$54,"QSF1",'Grille obs tuteur M3'!$K$8:$K$54)+SUMIF('Grille obs tuteur M4'!$I$8:$K$51,"QSF1",'Grille obs tuteur M4'!$K$8:$K$51)+SUMIF('Grille obs tuteur M5'!$I$8:$K$69,"QSF1",'Grille obs tuteur M5'!$K$8:$K$69))/(COUNTIF('Grille obs tuteur M1'!$I$8:$K$63,"QSF1")+COUNTIF('Grille obs tuteur M2 '!$I$8:$K$78,"QSF1")+COUNTIF('Grille obs tuteur M3'!$I$8:$K$54,"QSF1")+COUNTIF('Grille obs tuteur M4'!$I$8:$K$51,"QSF1")+COUNTIF('Grille obs tuteur M5'!$I$8:$K$69,"QSF1"))</f>
        <v>0</v>
      </c>
      <c r="J6" s="468" t="s">
        <v>0</v>
      </c>
      <c r="K6" s="295" t="s">
        <v>141</v>
      </c>
      <c r="L6" s="70">
        <f>(SUMIF('Grille obs tuteur M1'!$I$8:$K$63,"HSF1",'Grille obs tuteur M1'!$K$8:$K$63)+SUMIF('Grille obs tuteur M2 '!$I$8:$K$78,"HSF1",'Grille obs tuteur M2 '!$K$8:$K$78)+SUMIF('Grille obs tuteur M3'!$I$8:$K$54,"HSF1",'Grille obs tuteur M3'!$K$8:$K$54)+SUMIF('Grille obs tuteur M4'!$I$8:$K$51,"HSF1",'Grille obs tuteur M4'!$K$8:$K$51)+SUMIF('Grille obs tuteur M5'!$I$8:$K$69,"HSF1",'Grille obs tuteur M5'!$K$8:$K$69))/(COUNTIF('Grille obs tuteur M1'!$I$8:$K$63,"HSF1")+COUNTIF('Grille obs tuteur M2 '!$I$8:$K$78,"HSF1")+COUNTIF('Grille obs tuteur M3'!$I$8:$K$54,"HSF1")+COUNTIF('Grille obs tuteur M4'!$I$8:$K$51,"HSF1")+COUNTIF('Grille obs tuteur M5'!$I$8:$K$69,"HSF1"))</f>
        <v>0</v>
      </c>
      <c r="M6" s="469" t="s">
        <v>10</v>
      </c>
      <c r="N6" s="294" t="s">
        <v>198</v>
      </c>
      <c r="O6" s="70">
        <f>(SUMIF('Grille obs tuteur M1'!$I$8:$K$63,"SSF1",'Grille obs tuteur M1'!$K$8:$K$63)+SUMIF('Grille obs tuteur M2 '!$I$8:$K$78,"SSF1",'Grille obs tuteur M2 '!$K$8:$K$78)+SUMIF('Grille obs tuteur M3'!$I$8:$K$54,"SSF1",'Grille obs tuteur M3'!$K$8:$K$54)+SUMIF('Grille obs tuteur M4'!$I$8:$K$51,"SSF1",'Grille obs tuteur M4'!$K$8:$K$51)+SUMIF('Grille obs tuteur M5'!$I$8:$K$69,"SSF1",'Grille obs tuteur M5'!$K$8:$K$69))/(COUNTIF('Grille obs tuteur M1'!$I$8:$K$63,"SSF1")+COUNTIF('Grille obs tuteur M2 '!$I$8:$K$78,"SSF1")+COUNTIF('Grille obs tuteur M3'!$I$8:$K$54,"SSF1")+COUNTIF('Grille obs tuteur M4'!$I$8:$K$51,"SSF1")+COUNTIF('Grille obs tuteur M5'!$I$8:$K$69,"SSF1"))</f>
        <v>0</v>
      </c>
      <c r="P6" s="469" t="s">
        <v>49</v>
      </c>
      <c r="Q6" s="480" t="s">
        <v>143</v>
      </c>
      <c r="R6" s="483">
        <f>(SUMIF('Grille obs tuteur M1'!$I$8:$K$63,"CPSF1",'Grille obs tuteur M1'!$K$8:$K$63)+SUMIF('Grille obs tuteur M2 '!$I$8:$K$78,"CPSF1",'Grille obs tuteur M2 '!$K$8:$K$78)+SUMIF('Grille obs tuteur M3'!$I$8:$K$54,"CPSF1",'Grille obs tuteur M3'!$K$8:$K$54)+SUMIF('Grille obs tuteur M4'!$I$8:$K$51,"CPSF1",'Grille obs tuteur M4'!$K$8:$K$51)+SUMIF('Grille obs tuteur M5'!$I$8:$K$69,"CPSF1",'Grille obs tuteur M5'!$K$8:$K$69))/(COUNTIF('Grille obs tuteur M1'!$I$8:$K$63,"CPSF1")+COUNTIF('Grille obs tuteur M2 '!$I$8:$K$78,"CPSF1")+COUNTIF('Grille obs tuteur M3'!$I$8:$K$54,"CPSF1")+COUNTIF('Grille obs tuteur M4'!$I$8:$K$51,"CPSF1")+COUNTIF('Grille obs tuteur M5'!$I$8:$K$69,"CPSF1"))</f>
        <v>0</v>
      </c>
    </row>
    <row r="7" spans="1:18" s="15" customFormat="1" ht="39">
      <c r="A7" s="468" t="s">
        <v>31</v>
      </c>
      <c r="B7" s="295" t="s">
        <v>188</v>
      </c>
      <c r="C7" s="291">
        <f>(SUMIF('Grille obs tuteur M1'!$I$8:$K$63,"PPSF2",'Grille obs tuteur M1'!$K$8:$K$63)+SUMIF('Grille obs tuteur M2 '!$I$8:$K$78,"PPSF2",'Grille obs tuteur M2 '!$K$8:$K$78)+SUMIF('Grille obs tuteur M3'!$I$8:$K$54,"PPSF2",'Grille obs tuteur M3'!$K$8:$K$54)+SUMIF('Grille obs tuteur M4'!$I$8:$K$51,"PPSF2",'Grille obs tuteur M4'!$K$8:$K$51)+SUMIF('Grille obs tuteur M5'!$I$8:$K$69,"PPSF2",'Grille obs tuteur M5'!$K$8:$K$69))/(COUNTIF('Grille obs tuteur M1'!$I$8:$K$63,"PPSF2")+COUNTIF('Grille obs tuteur M2 '!$I$8:$K$78,"PPSF2")+COUNTIF('Grille obs tuteur M3'!$I$8:$K$54,"PPSF2")+COUNTIF('Grille obs tuteur M4'!$I$8:$K$51,"PPSF2")+COUNTIF('Grille obs tuteur M5'!$I$8:$K$69,"PPSF2"))</f>
        <v>0</v>
      </c>
      <c r="D7" s="468" t="s">
        <v>44</v>
      </c>
      <c r="E7" s="295" t="s">
        <v>130</v>
      </c>
      <c r="F7" s="70">
        <f>(SUMIF('Grille obs tuteur M1'!$I$8:$K$63,"OISF2",'Grille obs tuteur M1'!$K$8:$K$63)+SUMIF('Grille obs tuteur M2 '!$I$8:$K$78,"OISF2",'Grille obs tuteur M2 '!$K$8:$K$78)+SUMIF('Grille obs tuteur M3'!$I$8:$K$54,"OISF2",'Grille obs tuteur M3'!$K$8:$K$54)+SUMIF('Grille obs tuteur M4'!$I$8:$K$51,"OISF2",'Grille obs tuteur M4'!$K$8:$K$51)+SUMIF('Grille obs tuteur M5'!$I$8:$K$69,"OISF2",'Grille obs tuteur M5'!$K$8:$K$69))/(COUNTIF('Grille obs tuteur M1'!$I$8:$K$63,"OISF2")+COUNTIF('Grille obs tuteur M2 '!$I$8:$K$78,"OISF2")+COUNTIF('Grille obs tuteur M3'!$I$8:$K$54,"OISF2")+COUNTIF('Grille obs tuteur M4'!$I$8:$K$51,"OISF2")+COUNTIF('Grille obs tuteur M5'!$I$8:$K$69,"OISF2"))</f>
        <v>0</v>
      </c>
      <c r="G7" s="468" t="s">
        <v>29</v>
      </c>
      <c r="H7" s="295" t="s">
        <v>195</v>
      </c>
      <c r="I7" s="70">
        <f>(SUMIF('Grille obs tuteur M1'!$I$8:$K$63,"QSF2",'Grille obs tuteur M1'!$K$8:$K$63)+SUMIF('Grille obs tuteur M2 '!$I$8:$K$78,"QSF2",'Grille obs tuteur M2 '!$K$8:$K$78)+SUMIF('Grille obs tuteur M3'!$I$8:$K$54,"QSF2",'Grille obs tuteur M3'!$K$8:$K$54)+SUMIF('Grille obs tuteur M4'!$I$8:$K$51,"QSF2",'Grille obs tuteur M4'!$K$8:$K$51)+SUMIF('Grille obs tuteur M5'!$I$8:$K$69,"QSF2",'Grille obs tuteur M5'!$K$8:$K$69))/(COUNTIF('Grille obs tuteur M1'!$I$8:$K$63,"QSF2")+COUNTIF('Grille obs tuteur M2 '!$I$8:$K$78,"QSF2")+COUNTIF('Grille obs tuteur M3'!$I$8:$K$54,"QSF2")+COUNTIF('Grille obs tuteur M4'!$I$8:$K$51,"QSF2")+COUNTIF('Grille obs tuteur M5'!$I$8:$K$69,"QSF2"))</f>
        <v>0</v>
      </c>
      <c r="J7" s="468" t="s">
        <v>28</v>
      </c>
      <c r="K7" s="295" t="s">
        <v>196</v>
      </c>
      <c r="L7" s="70">
        <f>(SUMIF('Grille obs tuteur M1'!$I$8:$K$63,"HSF2",'Grille obs tuteur M1'!$K$8:$K$63)+SUMIF('Grille obs tuteur M2 '!$I$8:$K$78,"HSF2",'Grille obs tuteur M2 '!$K$8:$K$78)+SUMIF('Grille obs tuteur M3'!$I$8:$K$54,"HSF2",'Grille obs tuteur M3'!$K$8:$K$54)+SUMIF('Grille obs tuteur M4'!$I$8:$K$51,"HSF2",'Grille obs tuteur M4'!$K$8:$K$51)+SUMIF('Grille obs tuteur M5'!$I$8:$K$69,"HSF2",'Grille obs tuteur M5'!$K$8:$K$69))/(COUNTIF('Grille obs tuteur M1'!$I$8:$K$63,"HSF2")+COUNTIF('Grille obs tuteur M2 '!$I$8:$K$78,"HSF2")+COUNTIF('Grille obs tuteur M3'!$I$8:$K$54,"HSF2")+COUNTIF('Grille obs tuteur M4'!$I$8:$K$51,"HSF2")+COUNTIF('Grille obs tuteur M5'!$I$8:$K$69,"HSF2"))</f>
        <v>0</v>
      </c>
      <c r="M7" s="469" t="s">
        <v>20</v>
      </c>
      <c r="N7" s="294" t="s">
        <v>199</v>
      </c>
      <c r="O7" s="70">
        <f>(SUMIF('Grille obs tuteur M1'!$I$8:$K$63,"SSF2",'Grille obs tuteur M1'!$K$8:$K$63)+SUMIF('Grille obs tuteur M2 '!$I$8:$K$78,"SSF2",'Grille obs tuteur M2 '!$K$8:$K$78)+SUMIF('Grille obs tuteur M3'!$I$8:$K$54,"SSF2",'Grille obs tuteur M3'!$K$8:$K$54)+SUMIF('Grille obs tuteur M4'!$I$8:$K$51,"SSF2",'Grille obs tuteur M4'!$K$8:$K$51)+SUMIF('Grille obs tuteur M5'!$I$8:$K$69,"SSF2",'Grille obs tuteur M5'!$K$8:$K$69))/(COUNTIF('Grille obs tuteur M1'!$I$8:$K$63,"SSF2")+COUNTIF('Grille obs tuteur M2 '!$I$8:$K$78,"SSF2")+COUNTIF('Grille obs tuteur M3'!$I$8:$K$54,"SSF2")+COUNTIF('Grille obs tuteur M4'!$I$8:$K$51,"SSF2")+COUNTIF('Grille obs tuteur M5'!$I$8:$K$69,"SSF2"))</f>
        <v>0</v>
      </c>
      <c r="P7" s="469" t="s">
        <v>50</v>
      </c>
      <c r="Q7" s="480" t="s">
        <v>147</v>
      </c>
      <c r="R7" s="483">
        <f>(SUMIF('Grille obs tuteur M1'!$I$8:$K$63,"CPSF2",'Grille obs tuteur M1'!$K$8:$K$63)+SUMIF('Grille obs tuteur M2 '!$I$8:$K$78,"CPSF2",'Grille obs tuteur M2 '!$K$8:$K$78)+SUMIF('Grille obs tuteur M3'!$I$8:$K$54,"CPSF2",'Grille obs tuteur M3'!$K$8:$K$54)+SUMIF('Grille obs tuteur M4'!$I$8:$K$51,"CPSF2",'Grille obs tuteur M4'!$K$8:$K$51)+SUMIF('Grille obs tuteur M5'!$I$8:$K$69,"CPSF2",'Grille obs tuteur M5'!$K$8:$K$69))/(COUNTIF('Grille obs tuteur M1'!$I$8:$K$63,"CPSF2")+COUNTIF('Grille obs tuteur M2 '!$I$8:$K$78,"CPSF2")+COUNTIF('Grille obs tuteur M3'!$I$8:$K$54,"CPSF2")+COUNTIF('Grille obs tuteur M4'!$I$8:$K$51,"CPSF2")+COUNTIF('Grille obs tuteur M5'!$I$8:$K$69,"CPSF2"))</f>
        <v>0</v>
      </c>
    </row>
    <row r="8" spans="1:18" s="15" customFormat="1" ht="26.25">
      <c r="A8" s="468" t="s">
        <v>32</v>
      </c>
      <c r="B8" s="295" t="s">
        <v>189</v>
      </c>
      <c r="C8" s="291">
        <f>(SUMIF('Grille obs tuteur M1'!$I$8:$K$63,"PPSF3",'Grille obs tuteur M1'!$K$8:$K$63)+SUMIF('Grille obs tuteur M2 '!$I$8:$K$78,"PPSF3",'Grille obs tuteur M2 '!$K$8:$K$78)+SUMIF('Grille obs tuteur M3'!$I$8:$K$54,"PPSF3",'Grille obs tuteur M3'!$K$8:$K$54)+SUMIF('Grille obs tuteur M4'!$I$8:$K$51,"PPSF3",'Grille obs tuteur M4'!$K$8:$K$51)+SUMIF('Grille obs tuteur M5'!$I$8:$K$69,"PPSF3",'Grille obs tuteur M5'!$K$8:$K$69))/(COUNTIF('Grille obs tuteur M1'!$I$8:$K$63,"PPSF3")+COUNTIF('Grille obs tuteur M2 '!$I$8:$K$78,"PPSF3")+COUNTIF('Grille obs tuteur M3'!$I$8:$K$54,"PPSF3")+COUNTIF('Grille obs tuteur M4'!$I$8:$K$51,"PPSF3")+COUNTIF('Grille obs tuteur M5'!$I$8:$K$69,"PPSF3"))</f>
        <v>0</v>
      </c>
      <c r="D8" s="468" t="s">
        <v>45</v>
      </c>
      <c r="E8" s="295" t="s">
        <v>180</v>
      </c>
      <c r="F8" s="70">
        <f>(SUMIF('Grille obs tuteur M1'!$I$8:$K$63,"OISF3",'Grille obs tuteur M1'!$K$8:$K$63)+SUMIF('Grille obs tuteur M2 '!$I$8:$K$78,"OISF3",'Grille obs tuteur M2 '!$K$8:$K$78)+SUMIF('Grille obs tuteur M3'!$I$8:$K$54,"OISF3",'Grille obs tuteur M3'!$K$8:$K$54)+SUMIF('Grille obs tuteur M4'!$I$8:$K$51,"OISF3",'Grille obs tuteur M4'!$K$8:$K$51)+SUMIF('Grille obs tuteur M5'!$I$8:$K$69,"OISF3",'Grille obs tuteur M5'!$K$8:$K$69))/(COUNTIF('Grille obs tuteur M1'!$I$8:$K$63,"OISF3")+COUNTIF('Grille obs tuteur M2 '!$I$8:$K$78,"OISF3")+COUNTIF('Grille obs tuteur M3'!$I$8:$K$54,"OISF3")+COUNTIF('Grille obs tuteur M4'!$I$8:$K$51,"OISF3")+COUNTIF('Grille obs tuteur M5'!$I$8:$K$69,"OISF3"))</f>
        <v>0</v>
      </c>
      <c r="G8" s="468" t="s">
        <v>1</v>
      </c>
      <c r="H8" s="295" t="s">
        <v>283</v>
      </c>
      <c r="I8" s="70">
        <f>(SUMIF('Grille obs tuteur M1'!$I$8:$K$63,"QSF3",'Grille obs tuteur M1'!$K$8:$K$63)+SUMIF('Grille obs tuteur M2 '!$I$8:$K$78,"QSF3",'Grille obs tuteur M2 '!$K$8:$K$78)+SUMIF('Grille obs tuteur M3'!$I$8:$K$54,"QSF3",'Grille obs tuteur M3'!$K$8:$K$54)+SUMIF('Grille obs tuteur M4'!$I$8:$K$51,"QSF3",'Grille obs tuteur M4'!$K$8:$K$51)+SUMIF('Grille obs tuteur M5'!$I$8:$K$69,"QSF3",'Grille obs tuteur M5'!$K$8:$K$69))/(COUNTIF('Grille obs tuteur M1'!$I$8:$K$63,"QSF3")+COUNTIF('Grille obs tuteur M2 '!$I$8:$K$78,"QSF3")+COUNTIF('Grille obs tuteur M3'!$I$8:$K$54,"QSF3")+COUNTIF('Grille obs tuteur M4'!$I$8:$K$51,"QSF3")+COUNTIF('Grille obs tuteur M5'!$I$8:$K$69,"QSF3"))</f>
        <v>0</v>
      </c>
      <c r="J8" s="468" t="s">
        <v>73</v>
      </c>
      <c r="K8" s="295" t="s">
        <v>197</v>
      </c>
      <c r="L8" s="70">
        <f>(SUMIF('Grille obs tuteur M1'!$I$8:$K$63,"HSF3",'Grille obs tuteur M1'!$K$8:$K$63)+SUMIF('Grille obs tuteur M2 '!$I$8:$K$78,"HSF3",'Grille obs tuteur M2 '!$K$8:$K$78)+SUMIF('Grille obs tuteur M3'!$I$8:$K$54,"HSF3",'Grille obs tuteur M3'!$K$8:$K$54)+SUMIF('Grille obs tuteur M4'!$I$8:$K$51,"HSF3",'Grille obs tuteur M4'!$K$8:$K$51)+SUMIF('Grille obs tuteur M5'!$I$8:$K$69,"HSF3",'Grille obs tuteur M5'!$K$8:$K$69))/(COUNTIF('Grille obs tuteur M1'!$I$8:$K$63,"HSF3")+COUNTIF('Grille obs tuteur M2 '!$I$8:$K$78,"HSF3")+COUNTIF('Grille obs tuteur M3'!$I$8:$K$54,"HSF3")+COUNTIF('Grille obs tuteur M4'!$I$8:$K$51,"HSF3")+COUNTIF('Grille obs tuteur M5'!$I$8:$K$69,"HSF3"))</f>
        <v>0</v>
      </c>
      <c r="M8" s="469" t="s">
        <v>11</v>
      </c>
      <c r="N8" s="294" t="s">
        <v>200</v>
      </c>
      <c r="O8" s="70">
        <f>(SUMIF('Grille obs tuteur M1'!$I$8:$K$63,"SSF3",'Grille obs tuteur M1'!$K$8:$K$63)+SUMIF('Grille obs tuteur M2 '!$I$8:$K$78,"SSF3",'Grille obs tuteur M2 '!$K$8:$K$78)+SUMIF('Grille obs tuteur M3'!$I$8:$K$54,"SSF3",'Grille obs tuteur M3'!$K$8:$K$54)+SUMIF('Grille obs tuteur M4'!$I$8:$K$51,"SSF3",'Grille obs tuteur M4'!$K$8:$K$51)+SUMIF('Grille obs tuteur M5'!$I$8:$K$69,"SSF3",'Grille obs tuteur M5'!$K$8:$K$69))/(COUNTIF('Grille obs tuteur M1'!$I$8:$K$63,"SSF3")+COUNTIF('Grille obs tuteur M2 '!$I$8:$K$78,"SSF3")+COUNTIF('Grille obs tuteur M3'!$I$8:$K$54,"SSF3")+COUNTIF('Grille obs tuteur M4'!$I$8:$K$51,"SSF3")+COUNTIF('Grille obs tuteur M5'!$I$8:$K$69,"SSF3"))</f>
        <v>0</v>
      </c>
      <c r="P8" s="469" t="s">
        <v>51</v>
      </c>
      <c r="Q8" s="480" t="s">
        <v>124</v>
      </c>
      <c r="R8" s="483">
        <f>(SUMIF('Grille obs tuteur M1'!$I$8:$K$63,"CPSF3",'Grille obs tuteur M1'!$K$8:$K$63)+SUMIF('Grille obs tuteur M2 '!$I$8:$K$78,"CPSF3",'Grille obs tuteur M2 '!$K$8:$K$78)+SUMIF('Grille obs tuteur M3'!$I$8:$K$54,"CPSF3",'Grille obs tuteur M3'!$K$8:$K$54)+SUMIF('Grille obs tuteur M4'!$I$8:$K$51,"CPSF3",'Grille obs tuteur M4'!$K$8:$K$51)+SUMIF('Grille obs tuteur M5'!$I$8:$K$69,"CPSF3",'Grille obs tuteur M5'!$K$8:$K$69))/(COUNTIF('Grille obs tuteur M1'!$I$8:$K$63,"CPSF3")+COUNTIF('Grille obs tuteur M2 '!$I$8:$K$78,"CPSF3")+COUNTIF('Grille obs tuteur M3'!$I$8:$K$54,"CPSF3")+COUNTIF('Grille obs tuteur M4'!$I$8:$K$51,"CPSF3")+COUNTIF('Grille obs tuteur M5'!$I$8:$K$69,"CPSF3"))</f>
        <v>0</v>
      </c>
    </row>
    <row r="9" spans="1:18" s="15" customFormat="1" ht="26.25">
      <c r="A9" s="468" t="s">
        <v>33</v>
      </c>
      <c r="B9" s="295" t="s">
        <v>190</v>
      </c>
      <c r="C9" s="291">
        <f>(SUMIF('Grille obs tuteur M1'!$I$8:$K$63,"PPSF4",'Grille obs tuteur M1'!$K$8:$K$63)+SUMIF('Grille obs tuteur M2 '!$I$8:$K$78,"PPSF4",'Grille obs tuteur M2 '!$K$8:$K$78)+SUMIF('Grille obs tuteur M3'!$I$8:$K$54,"PPSF4",'Grille obs tuteur M3'!$K$8:$K$54)+SUMIF('Grille obs tuteur M4'!$I$8:$K$51,"PPSF4",'Grille obs tuteur M4'!$K$8:$K$51)+SUMIF('Grille obs tuteur M5'!$I$8:$K$69,"PPSF4",'Grille obs tuteur M5'!$K$8:$K$69))/(COUNTIF('Grille obs tuteur M1'!$I$8:$K$63,"PPSF4")+COUNTIF('Grille obs tuteur M2 '!$I$8:$K$78,"PPSF4")+COUNTIF('Grille obs tuteur M3'!$I$8:$K$54,"PPSF4")+COUNTIF('Grille obs tuteur M4'!$I$8:$K$51,"PPSF4")+COUNTIF('Grille obs tuteur M5'!$I$8:$K$69,"PPSF4"))</f>
        <v>0</v>
      </c>
      <c r="D9" s="468" t="s">
        <v>46</v>
      </c>
      <c r="E9" s="295" t="s">
        <v>181</v>
      </c>
      <c r="F9" s="70">
        <f>(SUMIF('Grille obs tuteur M1'!$I$8:$K$63,"OISF4",'Grille obs tuteur M1'!$K$8:$K$63)+SUMIF('Grille obs tuteur M2 '!$I$8:$K$78,"OISF4",'Grille obs tuteur M2 '!$K$8:$K$78)+SUMIF('Grille obs tuteur M3'!$I$8:$K$54,"OISF4",'Grille obs tuteur M3'!$K$8:$K$54)+SUMIF('Grille obs tuteur M4'!$I$8:$K$51,"OISF4",'Grille obs tuteur M4'!$K$8:$K$51)+SUMIF('Grille obs tuteur M5'!$I$8:$K$69,"OISF4",'Grille obs tuteur M5'!$K$8:$K$69))/(COUNTIF('Grille obs tuteur M1'!$I$8:$K$63,"OISF4")+COUNTIF('Grille obs tuteur M2 '!$I$8:$K$78,"OISF4")+COUNTIF('Grille obs tuteur M3'!$I$8:$K$54,"OISF4")+COUNTIF('Grille obs tuteur M4'!$I$8:$K$51,"OISF4")+COUNTIF('Grille obs tuteur M5'!$I$8:$K$69,"OISF4"))</f>
        <v>0</v>
      </c>
      <c r="G9" s="468" t="s">
        <v>2</v>
      </c>
      <c r="H9" s="295" t="s">
        <v>193</v>
      </c>
      <c r="I9" s="298">
        <f>(SUMIF('Grille obs tuteur M1'!$I$8:$K$63,"QSF4",'Grille obs tuteur M1'!$K$8:$K$63)+SUMIF('Grille obs tuteur M2 '!$I$8:$K$78,"QSF4",'Grille obs tuteur M2 '!$K$8:$K$78)+SUMIF('Grille obs tuteur M3'!$I$8:$K$54,"QSF4",'Grille obs tuteur M3'!$K$8:$K$54)+SUMIF('Grille obs tuteur M4'!$I$8:$K$51,"QSF4",'Grille obs tuteur M4'!$K$8:$K$51)+SUMIF('Grille obs tuteur M5'!$I$8:$K$69,"QSF4",'Grille obs tuteur M5'!$K$8:$K$69))/(COUNTIF('Grille obs tuteur M1'!$I$8:$K$63,"QSF4")+COUNTIF('Grille obs tuteur M2 '!$I$8:$K$78,"QSF4")+COUNTIF('Grille obs tuteur M3'!$I$8:$K$54,"QSF4")+COUNTIF('Grille obs tuteur M4'!$I$8:$K$51,"QSF4")+COUNTIF('Grille obs tuteur M5'!$I$8:$K$69,"QSF4"))</f>
        <v>0</v>
      </c>
      <c r="J9" s="477"/>
      <c r="K9" s="476"/>
      <c r="L9" s="258"/>
      <c r="M9" s="469" t="s">
        <v>135</v>
      </c>
      <c r="N9" s="294" t="s">
        <v>201</v>
      </c>
      <c r="O9" s="70">
        <f>(SUMIF('Grille obs tuteur M1'!$I$8:$K$63,"SSF4",'Grille obs tuteur M1'!$K$8:$K$63)+SUMIF('Grille obs tuteur M2 '!$I$8:$K$78,"SSF4",'Grille obs tuteur M2 '!$K$8:$K$78)+SUMIF('Grille obs tuteur M3'!$I$8:$K$54,"SSF4",'Grille obs tuteur M3'!$K$8:$K$54)+SUMIF('Grille obs tuteur M4'!$I$8:$K$51,"SSF4",'Grille obs tuteur M4'!$K$8:$K$51)+SUMIF('Grille obs tuteur M5'!$I$8:$K$69,"SSF4",'Grille obs tuteur M5'!$K$8:$K$69))/(COUNTIF('Grille obs tuteur M1'!$I$8:$K$63,"SSF4")+COUNTIF('Grille obs tuteur M2 '!$I$8:$K$78,"SSF4")+COUNTIF('Grille obs tuteur M3'!$I$8:$K$54,"SSF4")+COUNTIF('Grille obs tuteur M4'!$I$8:$K$51,"SSF4")+COUNTIF('Grille obs tuteur M5'!$I$8:$K$69,"SSF4"))</f>
        <v>0</v>
      </c>
      <c r="P9" s="469" t="s">
        <v>52</v>
      </c>
      <c r="Q9" s="480" t="s">
        <v>144</v>
      </c>
      <c r="R9" s="483">
        <f>(SUMIF('Grille obs tuteur M1'!$I$8:$K$63,"CPSF4",'Grille obs tuteur M1'!$K$8:$K$63)+SUMIF('Grille obs tuteur M2 '!$I$8:$K$78,"CPSF4",'Grille obs tuteur M2 '!$K$8:$K$78)+SUMIF('Grille obs tuteur M3'!$I$8:$K$54,"CPSF4",'Grille obs tuteur M3'!$K$8:$K$54)+SUMIF('Grille obs tuteur M4'!$I$8:$K$51,"CPSF4",'Grille obs tuteur M4'!$K$8:$K$51)+SUMIF('Grille obs tuteur M5'!$I$8:$K$69,"CPSF4",'Grille obs tuteur M5'!$K$8:$K$69))/(COUNTIF('Grille obs tuteur M1'!$I$8:$K$63,"CPSF4")+COUNTIF('Grille obs tuteur M2 '!$I$8:$K$78,"CPSF4")+COUNTIF('Grille obs tuteur M3'!$I$8:$K$54,"CPSF4")+COUNTIF('Grille obs tuteur M4'!$I$8:$K$51,"CPSF4")+COUNTIF('Grille obs tuteur M5'!$I$8:$K$69,"CPSF4"))</f>
        <v>0</v>
      </c>
    </row>
    <row r="10" spans="1:18" s="15" customFormat="1" ht="26.25">
      <c r="A10" s="473"/>
      <c r="B10" s="470"/>
      <c r="C10" s="292"/>
      <c r="D10" s="468" t="s">
        <v>47</v>
      </c>
      <c r="E10" s="295" t="s">
        <v>191</v>
      </c>
      <c r="F10" s="70">
        <f>(SUMIF('Grille obs tuteur M1'!$I$8:$K$63,"OISF5",'Grille obs tuteur M1'!$K$8:$K$63)+SUMIF('Grille obs tuteur M2 '!$I$8:$K$78,"OISF5",'Grille obs tuteur M2 '!$K$8:$K$78)+SUMIF('Grille obs tuteur M3'!$I$8:$K$54,"OISF5",'Grille obs tuteur M3'!$K$8:$K$54)+SUMIF('Grille obs tuteur M4'!$I$8:$K$51,"OISF5",'Grille obs tuteur M4'!$K$8:$K$51)+SUMIF('Grille obs tuteur M5'!$I$8:$K$69,"OISF5",'Grille obs tuteur M5'!$K$8:$K$69))/(COUNTIF('Grille obs tuteur M1'!$I$8:$K$63,"OISF5")+COUNTIF('Grille obs tuteur M2 '!$I$8:$K$78,"OISF5")+COUNTIF('Grille obs tuteur M3'!$I$8:$K$54,"OISF5")+COUNTIF('Grille obs tuteur M4'!$I$8:$K$51,"OISF5")+COUNTIF('Grille obs tuteur M5'!$I$8:$K$69,"OISF5"))</f>
        <v>0</v>
      </c>
      <c r="G10" s="473"/>
      <c r="H10" s="470"/>
      <c r="I10" s="258"/>
      <c r="J10" s="474"/>
      <c r="K10" s="471"/>
      <c r="L10" s="257"/>
      <c r="M10" s="469" t="s">
        <v>134</v>
      </c>
      <c r="N10" s="294" t="s">
        <v>209</v>
      </c>
      <c r="O10" s="70">
        <f>(SUMIF('Grille obs tuteur M1'!$I$8:$K$63,"SSF5",'Grille obs tuteur M1'!$K$8:$K$63)+SUMIF('Grille obs tuteur M2 '!$I$8:$K$78,"SSF5",'Grille obs tuteur M2 '!$K$8:$K$78)+SUMIF('Grille obs tuteur M3'!$I$8:$K$54,"SSF5",'Grille obs tuteur M3'!$K$8:$K$54)+SUMIF('Grille obs tuteur M4'!$I$8:$K$51,"SSF5",'Grille obs tuteur M4'!$K$8:$K$51)+SUMIF('Grille obs tuteur M5'!$I$8:$K$69,"SSF5",'Grille obs tuteur M5'!$K$8:$K$69))/(COUNTIF('Grille obs tuteur M1'!$I$8:$K$63,"SSF5")+COUNTIF('Grille obs tuteur M2 '!$I$8:$K$78,"SSF5")+COUNTIF('Grille obs tuteur M3'!$I$8:$K$54,"SSF5")+COUNTIF('Grille obs tuteur M4'!$I$8:$K$51,"SSF5")+COUNTIF('Grille obs tuteur M5'!$I$8:$K$69,"SSF5"))</f>
        <v>0</v>
      </c>
      <c r="P10" s="469" t="s">
        <v>53</v>
      </c>
      <c r="Q10" s="480" t="s">
        <v>202</v>
      </c>
      <c r="R10" s="483">
        <f>(SUMIF('Grille obs tuteur M1'!$I$8:$K$63,"CPSF5",'Grille obs tuteur M1'!$K$8:$K$63)+SUMIF('Grille obs tuteur M2 '!$I$8:$K$78,"CPSF5",'Grille obs tuteur M2 '!$K$8:$K$78)+SUMIF('Grille obs tuteur M3'!$I$8:$K$54,"CPSF5",'Grille obs tuteur M3'!$K$8:$K$54)+SUMIF('Grille obs tuteur M4'!$I$8:$K$51,"CPSF5",'Grille obs tuteur M4'!$K$8:$K$51)+SUMIF('Grille obs tuteur M5'!$I$8:$K$69,"CPSF5",'Grille obs tuteur M5'!$K$8:$K$69))/(COUNTIF('Grille obs tuteur M1'!$I$8:$K$63,"CPSF5")+COUNTIF('Grille obs tuteur M2 '!$I$8:$K$78,"CPSF5")+COUNTIF('Grille obs tuteur M3'!$I$8:$K$54,"CPSF5")+COUNTIF('Grille obs tuteur M4'!$I$8:$K$51,"CPSF5")+COUNTIF('Grille obs tuteur M5'!$I$8:$K$69,"CPSF5"))</f>
        <v>0</v>
      </c>
    </row>
    <row r="11" spans="1:18" s="15" customFormat="1" ht="26.25">
      <c r="A11" s="474"/>
      <c r="B11" s="471"/>
      <c r="C11" s="257"/>
      <c r="D11" s="468" t="s">
        <v>3</v>
      </c>
      <c r="E11" s="295" t="s">
        <v>211</v>
      </c>
      <c r="F11" s="70">
        <f>(SUMIF('Grille obs tuteur M1'!$I$8:$K$63,"OISF6",'Grille obs tuteur M1'!$K$8:$K$63)+SUMIF('Grille obs tuteur M2 '!$I$8:$K$78,"OISF6",'Grille obs tuteur M2 '!$K$8:$K$78)+SUMIF('Grille obs tuteur M3'!$I$8:$K$54,"OISF6",'Grille obs tuteur M3'!$K$8:$K$54)+SUMIF('Grille obs tuteur M4'!$I$8:$K$51,"OISF6",'Grille obs tuteur M4'!$K$8:$K$51)+SUMIF('Grille obs tuteur M5'!$I$8:$K$69,"OISF6",'Grille obs tuteur M5'!$K$8:$K$69))/(COUNTIF('Grille obs tuteur M1'!$I$8:$K$63,"OISF6")+COUNTIF('Grille obs tuteur M2 '!$I$8:$K$78,"OISF6")+COUNTIF('Grille obs tuteur M3'!$I$8:$K$54,"OISF6")+COUNTIF('Grille obs tuteur M4'!$I$8:$K$51,"OISF6")+COUNTIF('Grille obs tuteur M5'!$I$8:$K$69,"OISF6"))</f>
        <v>0</v>
      </c>
      <c r="G11" s="474"/>
      <c r="H11" s="471"/>
      <c r="I11" s="257"/>
      <c r="J11" s="474"/>
      <c r="K11" s="471"/>
      <c r="L11" s="257"/>
      <c r="M11" s="25"/>
      <c r="N11" s="14"/>
      <c r="O11" s="72"/>
      <c r="P11" s="25"/>
      <c r="Q11" s="481"/>
      <c r="R11" s="484"/>
    </row>
    <row r="12" spans="1:18" s="15" customFormat="1" ht="12.75">
      <c r="A12" s="474"/>
      <c r="B12" s="471"/>
      <c r="C12" s="257"/>
      <c r="D12" s="468" t="s">
        <v>177</v>
      </c>
      <c r="E12" s="295" t="s">
        <v>192</v>
      </c>
      <c r="F12" s="70">
        <f>(SUMIF('Grille obs tuteur M1'!$I$8:$K$63,"OISF7",'Grille obs tuteur M1'!$K$8:$K$63)+SUMIF('Grille obs tuteur M2 '!$I$8:$K$78,"OISF7",'Grille obs tuteur M2 '!$K$8:$K$78)+SUMIF('Grille obs tuteur M3'!$I$8:$K$54,"OISF7",'Grille obs tuteur M3'!$K$8:$K$54)+SUMIF('Grille obs tuteur M4'!$I$8:$K$51,"OISF7",'Grille obs tuteur M4'!$K$8:$K$51)+SUMIF('Grille obs tuteur M5'!$I$8:$K$69,"OISF7",'Grille obs tuteur M5'!$K$8:$K$69))/(COUNTIF('Grille obs tuteur M1'!$I$8:$K$63,"OISF7")+COUNTIF('Grille obs tuteur M2 '!$I$8:$K$78,"OISF7")+COUNTIF('Grille obs tuteur M3'!$I$8:$K$54,"OISF7")+COUNTIF('Grille obs tuteur M4'!$I$8:$K$51,"OISF7")+COUNTIF('Grille obs tuteur M5'!$I$8:$K$69,"OISF7"))</f>
        <v>0</v>
      </c>
      <c r="G12" s="474"/>
      <c r="H12" s="471"/>
      <c r="I12" s="257"/>
      <c r="J12" s="474"/>
      <c r="K12" s="471"/>
      <c r="L12" s="257"/>
      <c r="M12" s="25"/>
      <c r="N12" s="14"/>
      <c r="O12" s="72"/>
      <c r="P12" s="25"/>
      <c r="Q12" s="481"/>
      <c r="R12" s="484"/>
    </row>
    <row r="13" spans="1:18" s="15" customFormat="1" ht="13.5" thickBot="1">
      <c r="A13" s="475"/>
      <c r="B13" s="472"/>
      <c r="C13" s="73"/>
      <c r="D13" s="468"/>
      <c r="E13" s="295"/>
      <c r="F13" s="299"/>
      <c r="G13" s="475"/>
      <c r="H13" s="472"/>
      <c r="I13" s="73"/>
      <c r="J13" s="475"/>
      <c r="K13" s="472"/>
      <c r="L13" s="73"/>
      <c r="M13" s="36"/>
      <c r="N13" s="259"/>
      <c r="O13" s="260"/>
      <c r="P13" s="36"/>
      <c r="Q13" s="482"/>
      <c r="R13" s="485"/>
    </row>
    <row r="14" spans="1:18" s="43" customFormat="1" ht="15.75" thickBot="1">
      <c r="A14" s="40" t="s">
        <v>12</v>
      </c>
      <c r="B14" s="41"/>
      <c r="C14" s="42">
        <f>IF(AND(ISBLANK(C6),ISBLANK(C7),ISBLANK(C8),ISBLANK(C9),ISBLANK(C10),ISBLANK(C11),ISBLANK(C12),ISBLANK(C13)),"",SUM(C6:C13)/COUNTA(A6:A13))</f>
        <v>0</v>
      </c>
      <c r="D14" s="40" t="s">
        <v>12</v>
      </c>
      <c r="E14" s="41"/>
      <c r="F14" s="42">
        <f>IF(AND(ISBLANK(F6),ISBLANK(F7),ISBLANK(F8),ISBLANK(F9),ISBLANK(F10),ISBLANK(F11),ISBLANK(F12),ISBLANK(F13)),"",SUM(F6:F13)/COUNTA(D6:D13))</f>
        <v>0</v>
      </c>
      <c r="G14" s="40" t="s">
        <v>12</v>
      </c>
      <c r="H14" s="41"/>
      <c r="I14" s="71">
        <f>IF(AND(ISBLANK(I6),ISBLANK(I7),ISBLANK(I8),ISBLANK(I9),ISBLANK(I10),ISBLANK(I11),ISBLANK(I12),ISBLANK(I13)),"",SUM(I6:I13)/COUNTA(G6:G13))</f>
        <v>0</v>
      </c>
      <c r="J14" s="40" t="s">
        <v>12</v>
      </c>
      <c r="K14" s="41"/>
      <c r="L14" s="42">
        <f>IF(AND(ISBLANK(L6),ISBLANK(L7),ISBLANK(L8),ISBLANK(L9),ISBLANK(L10),ISBLANK(L11),ISBLANK(L12),ISBLANK(L13)),"",SUM(L6:L13)/COUNTA(J6:J13))</f>
        <v>0</v>
      </c>
      <c r="M14" s="40" t="s">
        <v>12</v>
      </c>
      <c r="N14" s="41"/>
      <c r="O14" s="42">
        <f>IF(AND(ISBLANK(O6),ISBLANK(O7),ISBLANK(O8),ISBLANK(O9),ISBLANK(O10),ISBLANK(O11),ISBLANK(O12),ISBLANK(O13)),"",SUM(O6:O13)/COUNTA(M6:M13))</f>
        <v>0</v>
      </c>
      <c r="P14" s="40" t="s">
        <v>12</v>
      </c>
      <c r="Q14" s="41"/>
      <c r="R14" s="478">
        <f>IF(AND(ISBLANK(R6),ISBLANK(R7),ISBLANK(R8),ISBLANK(R9),ISBLANK(R10),ISBLANK(R11),ISBLANK(R12),ISBLANK(R13)),"",SUM(R6:R13)/COUNTA(P6:P13))</f>
        <v>0</v>
      </c>
    </row>
  </sheetData>
  <sheetProtection sheet="1"/>
  <conditionalFormatting sqref="C14 F14 I14 O14 L14 R14">
    <cfRule type="cellIs" priority="8" dxfId="96" operator="greaterThanOrEqual" stopIfTrue="1">
      <formula>0.5</formula>
    </cfRule>
    <cfRule type="cellIs" priority="9" dxfId="98" operator="lessThan" stopIfTrue="1">
      <formula>0.5</formula>
    </cfRule>
  </conditionalFormatting>
  <conditionalFormatting sqref="C6:C9">
    <cfRule type="cellIs" priority="7" dxfId="99" operator="between" stopIfTrue="1">
      <formula>0</formula>
      <formula>29%</formula>
    </cfRule>
  </conditionalFormatting>
  <conditionalFormatting sqref="F6:F12">
    <cfRule type="cellIs" priority="6" dxfId="99" operator="between" stopIfTrue="1">
      <formula>0</formula>
      <formula>29%</formula>
    </cfRule>
  </conditionalFormatting>
  <conditionalFormatting sqref="I6:I13">
    <cfRule type="cellIs" priority="5" dxfId="99" operator="between" stopIfTrue="1">
      <formula>0</formula>
      <formula>29%</formula>
    </cfRule>
  </conditionalFormatting>
  <conditionalFormatting sqref="L6:L8">
    <cfRule type="cellIs" priority="4" dxfId="99" operator="between" stopIfTrue="1">
      <formula>0</formula>
      <formula>29%</formula>
    </cfRule>
  </conditionalFormatting>
  <conditionalFormatting sqref="O6:O10">
    <cfRule type="cellIs" priority="3" dxfId="99" operator="between" stopIfTrue="1">
      <formula>0</formula>
      <formula>29%</formula>
    </cfRule>
  </conditionalFormatting>
  <conditionalFormatting sqref="R6:R12">
    <cfRule type="cellIs" priority="2" dxfId="99" operator="between" stopIfTrue="1">
      <formula>0</formula>
      <formula>29%</formula>
    </cfRule>
  </conditionalFormatting>
  <conditionalFormatting sqref="R6:R10">
    <cfRule type="cellIs" priority="1" dxfId="99" operator="between" stopIfTrue="1">
      <formula>0</formula>
      <formula>29%</formula>
    </cfRule>
  </conditionalFormatting>
  <printOptions/>
  <pageMargins left="0.7480314960629921" right="0.7480314960629921" top="0.5905511811023623" bottom="0.984251968503937" header="0.11811023622047245" footer="0.5118110236220472"/>
  <pageSetup horizontalDpi="300" verticalDpi="300" orientation="landscape" paperSize="9" scale="98" r:id="rId1"/>
  <headerFooter alignWithMargins="0">
    <oddFooter>&amp;C page &amp;P</oddFoot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S14"/>
  <sheetViews>
    <sheetView workbookViewId="0" topLeftCell="A1">
      <selection activeCell="K11" sqref="K11"/>
    </sheetView>
  </sheetViews>
  <sheetFormatPr defaultColWidth="11.00390625" defaultRowHeight="12.75"/>
  <cols>
    <col min="1" max="1" width="4.875" style="0" customWidth="1"/>
    <col min="2" max="2" width="27.125" style="0" customWidth="1"/>
    <col min="3" max="3" width="9.75390625" style="0" bestFit="1"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4.875" style="0" customWidth="1"/>
    <col min="11" max="11" width="27.125" style="0" customWidth="1"/>
    <col min="12" max="12" width="5.625" style="0" customWidth="1"/>
    <col min="13" max="13" width="4.125" style="0" customWidth="1"/>
    <col min="14" max="14" width="27.125" style="0" customWidth="1"/>
    <col min="15" max="15" width="5.625" style="0" customWidth="1"/>
    <col min="16" max="16" width="4.625" style="0" customWidth="1"/>
    <col min="17" max="17" width="27.125" style="0" customWidth="1"/>
    <col min="18" max="18" width="5.625" style="0" customWidth="1"/>
    <col min="19" max="19" width="6.00390625" style="0" customWidth="1"/>
  </cols>
  <sheetData>
    <row r="1" spans="1:19" s="201" customFormat="1" ht="12.75">
      <c r="A1" s="226" t="s">
        <v>80</v>
      </c>
      <c r="B1" s="226"/>
      <c r="C1" s="196"/>
      <c r="D1" s="200" t="str">
        <f>'Page de garde'!$C$6</f>
        <v>CQP Ouvrier Qualifié du Travail des Viandes en Industries Charcutières</v>
      </c>
      <c r="E1" s="200"/>
      <c r="H1" s="227" t="s">
        <v>84</v>
      </c>
      <c r="I1" s="223"/>
      <c r="J1" s="226" t="s">
        <v>80</v>
      </c>
      <c r="K1" s="226"/>
      <c r="L1" s="196"/>
      <c r="M1" s="200" t="str">
        <f>'Page de garde'!$C$6</f>
        <v>CQP Ouvrier Qualifié du Travail des Viandes en Industries Charcutières</v>
      </c>
      <c r="N1" s="200"/>
      <c r="Q1" s="227" t="s">
        <v>84</v>
      </c>
      <c r="R1" s="223"/>
      <c r="S1" s="223"/>
    </row>
    <row r="2" spans="1:19" s="201" customFormat="1" ht="12.75">
      <c r="A2" s="200">
        <f>IF(ISBLANK('Page de garde'!$C$8),"",'Page de garde'!$C$8)</f>
      </c>
      <c r="B2" s="200"/>
      <c r="C2" s="196"/>
      <c r="D2" s="200" t="s">
        <v>91</v>
      </c>
      <c r="E2" s="200"/>
      <c r="G2" s="199"/>
      <c r="H2" s="225">
        <f>IF(ISBLANK('Grille obs tuteur M1'!$E$6),"",'Grille obs tuteur M1'!$E$6)</f>
      </c>
      <c r="I2" s="224"/>
      <c r="J2" s="200">
        <f>IF(ISBLANK('Page de garde'!$C$8),"",'Page de garde'!$C$8)</f>
      </c>
      <c r="K2" s="200"/>
      <c r="L2" s="196"/>
      <c r="M2" s="200" t="s">
        <v>91</v>
      </c>
      <c r="N2" s="200"/>
      <c r="P2" s="199"/>
      <c r="Q2" s="225">
        <f>IF(ISBLANK('Grille obs tuteur M1'!$E$6),"",'Grille obs tuteur M1'!$E$6)</f>
      </c>
      <c r="R2" s="224"/>
      <c r="S2" s="224"/>
    </row>
    <row r="3" spans="1:19" s="201" customFormat="1" ht="13.5" thickBot="1">
      <c r="A3" s="200"/>
      <c r="B3" s="200"/>
      <c r="C3" s="196"/>
      <c r="D3" s="200"/>
      <c r="E3" s="200"/>
      <c r="G3" s="199"/>
      <c r="H3" s="225"/>
      <c r="I3" s="224"/>
      <c r="J3" s="200"/>
      <c r="K3" s="200"/>
      <c r="L3" s="196"/>
      <c r="M3" s="200"/>
      <c r="N3" s="200"/>
      <c r="P3" s="199"/>
      <c r="Q3" s="225"/>
      <c r="R3" s="224"/>
      <c r="S3" s="224"/>
    </row>
    <row r="4" spans="1:18" s="4" customFormat="1" ht="13.5" thickBot="1">
      <c r="A4" s="34"/>
      <c r="B4" s="26" t="s">
        <v>13</v>
      </c>
      <c r="C4" s="26"/>
      <c r="D4" s="26"/>
      <c r="E4" s="26"/>
      <c r="F4" s="26"/>
      <c r="G4" s="26"/>
      <c r="H4" s="26"/>
      <c r="I4" s="27"/>
      <c r="J4" s="35"/>
      <c r="K4" s="26" t="s">
        <v>54</v>
      </c>
      <c r="L4" s="26"/>
      <c r="M4" s="26"/>
      <c r="N4" s="26"/>
      <c r="O4" s="26"/>
      <c r="P4" s="26"/>
      <c r="Q4" s="26"/>
      <c r="R4" s="27"/>
    </row>
    <row r="5" spans="1:18" s="33" customFormat="1" ht="26.25">
      <c r="A5" s="44" t="s">
        <v>14</v>
      </c>
      <c r="B5" s="293"/>
      <c r="C5" s="28" t="s">
        <v>72</v>
      </c>
      <c r="D5" s="45" t="s">
        <v>15</v>
      </c>
      <c r="E5" s="29"/>
      <c r="F5" s="30" t="s">
        <v>72</v>
      </c>
      <c r="G5" s="44" t="s">
        <v>16</v>
      </c>
      <c r="H5" s="32"/>
      <c r="I5" s="31" t="s">
        <v>72</v>
      </c>
      <c r="J5" s="44" t="s">
        <v>17</v>
      </c>
      <c r="K5" s="32"/>
      <c r="L5" s="30" t="s">
        <v>72</v>
      </c>
      <c r="M5" s="44" t="s">
        <v>18</v>
      </c>
      <c r="N5" s="32"/>
      <c r="O5" s="30" t="s">
        <v>72</v>
      </c>
      <c r="P5" s="296" t="s">
        <v>19</v>
      </c>
      <c r="Q5" s="479"/>
      <c r="R5" s="486" t="s">
        <v>72</v>
      </c>
    </row>
    <row r="6" spans="1:18" s="15" customFormat="1" ht="39">
      <c r="A6" s="468" t="s">
        <v>30</v>
      </c>
      <c r="B6" s="295" t="s">
        <v>123</v>
      </c>
      <c r="C6" s="291">
        <f>(SUMIF('Grille obs tuteur M1'!$I$8:$K$63,"PPSF1",'Grille obs tuteur M1'!$L$8:$L$63)+SUMIF('Grille obs tuteur M2 '!$I$8:$K$78,"PPSF1",'Grille obs tuteur M2 '!$L$8:$L$78)+SUMIF('Grille obs tuteur M3'!$I$8:$K$54,"PPSF1",'Grille obs tuteur M3'!$L$8:$L$54)+SUMIF('Grille obs tuteur M4'!$I$8:$K$51,"PPSF1",'Grille obs tuteur M4'!$L$8:$L$51)+SUMIF('Grille obs tuteur M5'!$I$8:$K$69,"PPSF1",'Grille obs tuteur M5'!$L$8:$L$69))/(COUNTIF('Grille obs tuteur M1'!$I$8:$K$63,"PPSF1")+COUNTIF('Grille obs tuteur M2 '!$I$8:$K$78,"PPSF1")+COUNTIF('Grille obs tuteur M3'!$I$8:$K$54,"PPSF1")+COUNTIF('Grille obs tuteur M4'!$I$8:$K$51,"PPSF1")+COUNTIF('Grille obs tuteur M5'!$I$8:$K$69,"PPSF1"))</f>
        <v>0</v>
      </c>
      <c r="D6" s="468" t="s">
        <v>9</v>
      </c>
      <c r="E6" s="295" t="s">
        <v>179</v>
      </c>
      <c r="F6" s="70">
        <f>(SUMIF('Grille obs tuteur M1'!$I$8:$K$63,"OISF1",'Grille obs tuteur M1'!$L$8:$L$63)+SUMIF('Grille obs tuteur M2 '!$I$8:$K$78,"OISF1",'Grille obs tuteur M2 '!$L$8:$L$78)+SUMIF('Grille obs tuteur M3'!$I$8:$K$54,"OISF1",'Grille obs tuteur M3'!$L$8:$L$54)+SUMIF('Grille obs tuteur M4'!$I$8:$K$51,"OISF1",'Grille obs tuteur M4'!$L$8:$L$51)+SUMIF('Grille obs tuteur M5'!$I$8:$K$69,"OISF1",'Grille obs tuteur M5'!$L$8:$L$69))/(COUNTIF('Grille obs tuteur M1'!$I$8:$K$63,"OISF1")+COUNTIF('Grille obs tuteur M2 '!$I$8:$K$78,"OISF1")+COUNTIF('Grille obs tuteur M3'!$I$8:$K$54,"OISF1")+COUNTIF('Grille obs tuteur M4'!$I$8:$K$51,"OISF1")+COUNTIF('Grille obs tuteur M5'!$I$8:$K$69,"OISF1"))</f>
        <v>0</v>
      </c>
      <c r="G6" s="468" t="s">
        <v>48</v>
      </c>
      <c r="H6" s="295" t="s">
        <v>194</v>
      </c>
      <c r="I6" s="70">
        <f>(SUMIF('Grille obs tuteur M1'!$I$8:$K$63,"QSF1",'Grille obs tuteur M1'!$L$8:$L$63)+SUMIF('Grille obs tuteur M2 '!$I$8:$K$78,"QSF1",'Grille obs tuteur M2 '!$L$8:$L$78)+SUMIF('Grille obs tuteur M3'!$I$8:$K$54,"QSF1",'Grille obs tuteur M3'!$L$8:$L$54)+SUMIF('Grille obs tuteur M4'!$I$8:$K$51,"QSF1",'Grille obs tuteur M4'!$L$8:$L$51)+SUMIF('Grille obs tuteur M5'!$I$8:$K$69,"QSF1",'Grille obs tuteur M5'!$L$8:$L$69))/(COUNTIF('Grille obs tuteur M1'!$I$8:$K$63,"QSF1")+COUNTIF('Grille obs tuteur M2 '!$I$8:$K$78,"QSF1")+COUNTIF('Grille obs tuteur M3'!$I$8:$K$54,"QSF1")+COUNTIF('Grille obs tuteur M4'!$I$8:$K$51,"QSF1")+COUNTIF('Grille obs tuteur M5'!$I$8:$K$69,"QSF1"))</f>
        <v>0</v>
      </c>
      <c r="J6" s="468" t="s">
        <v>0</v>
      </c>
      <c r="K6" s="295" t="s">
        <v>141</v>
      </c>
      <c r="L6" s="70">
        <f>(SUMIF('Grille obs tuteur M1'!$I$8:$K$63,"HSF1",'Grille obs tuteur M1'!$L$8:$L$63)+SUMIF('Grille obs tuteur M2 '!$I$8:$K$78,"HSF1",'Grille obs tuteur M2 '!$L$8:$L$78)+SUMIF('Grille obs tuteur M3'!$I$8:$K$54,"HSF1",'Grille obs tuteur M3'!$L$8:$L$54)+SUMIF('Grille obs tuteur M4'!$I$8:$K$51,"HSF1",'Grille obs tuteur M4'!$L$8:$L$51)+SUMIF('Grille obs tuteur M5'!$I$8:$K$69,"HSF1",'Grille obs tuteur M5'!$L$8:$L$69))/(COUNTIF('Grille obs tuteur M1'!$I$8:$K$63,"HSF1")+COUNTIF('Grille obs tuteur M2 '!$I$8:$K$78,"HSF1")+COUNTIF('Grille obs tuteur M3'!$I$8:$K$54,"HSF1")+COUNTIF('Grille obs tuteur M4'!$I$8:$K$51,"HSF1")+COUNTIF('Grille obs tuteur M5'!$I$8:$K$69,"HSF1"))</f>
        <v>0</v>
      </c>
      <c r="M6" s="469" t="s">
        <v>10</v>
      </c>
      <c r="N6" s="294" t="s">
        <v>198</v>
      </c>
      <c r="O6" s="70">
        <f>(SUMIF('Grille obs tuteur M1'!$I$8:$K$63,"SSF1",'Grille obs tuteur M1'!$L$8:$L$63)+SUMIF('Grille obs tuteur M2 '!$I$8:$K$78,"SSF1",'Grille obs tuteur M2 '!$L$8:$L$78)+SUMIF('Grille obs tuteur M3'!$I$8:$K$54,"SSF1",'Grille obs tuteur M3'!$L$8:$L$54)+SUMIF('Grille obs tuteur M4'!$I$8:$K$51,"SSF1",'Grille obs tuteur M4'!$L$8:$L$51)+SUMIF('Grille obs tuteur M5'!$I$8:$K$69,"SSF1",'Grille obs tuteur M5'!$L$8:$L$69))/(COUNTIF('Grille obs tuteur M1'!$I$8:$K$63,"SSF1")+COUNTIF('Grille obs tuteur M2 '!$I$8:$K$78,"SSF1")+COUNTIF('Grille obs tuteur M3'!$I$8:$K$54,"SSF1")+COUNTIF('Grille obs tuteur M4'!$I$8:$K$51,"SSF1")+COUNTIF('Grille obs tuteur M5'!$I$8:$K$69,"SSF1"))</f>
        <v>0</v>
      </c>
      <c r="P6" s="469" t="s">
        <v>49</v>
      </c>
      <c r="Q6" s="480" t="s">
        <v>143</v>
      </c>
      <c r="R6" s="483">
        <f>(SUMIF('Grille obs tuteur M1'!$I$8:$K$63,"CPSF1",'Grille obs tuteur M1'!$L$8:$L$63)+SUMIF('Grille obs tuteur M2 '!$I$8:$K$78,"CPSF1",'Grille obs tuteur M2 '!$L$8:$L$78)+SUMIF('Grille obs tuteur M3'!$I$8:$K$54,"CPSF1",'Grille obs tuteur M3'!$L$8:$L$54)+SUMIF('Grille obs tuteur M4'!$I$8:$K$51,"CPSF1",'Grille obs tuteur M4'!$L$8:$L$51)+SUMIF('Grille obs tuteur M5'!$I$8:$K$69,"CPSF1",'Grille obs tuteur M5'!$L$8:$L$69))/(COUNTIF('Grille obs tuteur M1'!$I$8:$K$63,"CPSF1")+COUNTIF('Grille obs tuteur M2 '!$I$8:$K$78,"CPSF1")+COUNTIF('Grille obs tuteur M3'!$I$8:$K$54,"CPSF1")+COUNTIF('Grille obs tuteur M4'!$I$8:$K$51,"CPSF1")+COUNTIF('Grille obs tuteur M5'!$I$8:$K$69,"CPSF1"))</f>
        <v>0</v>
      </c>
    </row>
    <row r="7" spans="1:18" s="15" customFormat="1" ht="39">
      <c r="A7" s="468" t="s">
        <v>31</v>
      </c>
      <c r="B7" s="295" t="s">
        <v>188</v>
      </c>
      <c r="C7" s="291">
        <f>(SUMIF('Grille obs tuteur M1'!$I$8:$K$63,"PPSF2",'Grille obs tuteur M1'!$L$8:$L$63)+SUMIF('Grille obs tuteur M2 '!$I$8:$K$78,"PPSF2",'Grille obs tuteur M2 '!$L$8:$L$78)+SUMIF('Grille obs tuteur M3'!$I$8:$K$54,"PPSF2",'Grille obs tuteur M3'!$L$8:$L$54)+SUMIF('Grille obs tuteur M4'!$I$8:$K$51,"PPSF2",'Grille obs tuteur M4'!$L$8:$L$51)+SUMIF('Grille obs tuteur M5'!$I$8:$K$69,"PPSF2",'Grille obs tuteur M5'!$L$8:$L$69))/(COUNTIF('Grille obs tuteur M1'!$I$8:$K$63,"PPSF2")+COUNTIF('Grille obs tuteur M2 '!$I$8:$K$78,"PPSF2")+COUNTIF('Grille obs tuteur M3'!$I$8:$K$54,"PPSF2")+COUNTIF('Grille obs tuteur M4'!$I$8:$K$51,"PPSF2")+COUNTIF('Grille obs tuteur M5'!$I$8:$K$69,"PPSF2"))</f>
        <v>0</v>
      </c>
      <c r="D7" s="468" t="s">
        <v>44</v>
      </c>
      <c r="E7" s="295" t="s">
        <v>130</v>
      </c>
      <c r="F7" s="70">
        <f>(SUMIF('Grille obs tuteur M1'!$I$8:$K$63,"OISF2",'Grille obs tuteur M1'!$L$8:$L$63)+SUMIF('Grille obs tuteur M2 '!$I$8:$K$78,"OISF2",'Grille obs tuteur M2 '!$L$8:$L$78)+SUMIF('Grille obs tuteur M3'!$I$8:$K$54,"OISF2",'Grille obs tuteur M3'!$L$8:$L$54)+SUMIF('Grille obs tuteur M4'!$I$8:$K$51,"OISF2",'Grille obs tuteur M4'!$L$8:$L$51)+SUMIF('Grille obs tuteur M5'!$I$8:$K$69,"OISF2",'Grille obs tuteur M5'!$L$8:$L$69))/(COUNTIF('Grille obs tuteur M1'!$I$8:$K$63,"OISF2")+COUNTIF('Grille obs tuteur M2 '!$I$8:$K$78,"OISF2")+COUNTIF('Grille obs tuteur M3'!$I$8:$K$54,"OISF2")+COUNTIF('Grille obs tuteur M4'!$I$8:$K$51,"OISF2")+COUNTIF('Grille obs tuteur M5'!$I$8:$K$69,"OISF2"))</f>
        <v>0</v>
      </c>
      <c r="G7" s="468" t="s">
        <v>29</v>
      </c>
      <c r="H7" s="295" t="s">
        <v>195</v>
      </c>
      <c r="I7" s="70">
        <f>(SUMIF('Grille obs tuteur M1'!$I$8:$K$63,"QSF2",'Grille obs tuteur M1'!$L$8:$L$63)+SUMIF('Grille obs tuteur M2 '!$I$8:$K$78,"QSF2",'Grille obs tuteur M2 '!$L$8:$L$78)+SUMIF('Grille obs tuteur M3'!$I$8:$K$54,"QSF2",'Grille obs tuteur M3'!$L$8:$L$54)+SUMIF('Grille obs tuteur M4'!$I$8:$K$51,"QSF2",'Grille obs tuteur M4'!$L$8:$L$51)+SUMIF('Grille obs tuteur M5'!$I$8:$K$69,"QSF2",'Grille obs tuteur M5'!$L$8:$L$69))/(COUNTIF('Grille obs tuteur M1'!$I$8:$K$63,"QSF2")+COUNTIF('Grille obs tuteur M2 '!$I$8:$K$78,"QSF2")+COUNTIF('Grille obs tuteur M3'!$I$8:$K$54,"QSF2")+COUNTIF('Grille obs tuteur M4'!$I$8:$K$51,"QSF2")+COUNTIF('Grille obs tuteur M5'!$I$8:$K$69,"QSF2"))</f>
        <v>0</v>
      </c>
      <c r="J7" s="468" t="s">
        <v>28</v>
      </c>
      <c r="K7" s="295" t="s">
        <v>196</v>
      </c>
      <c r="L7" s="70">
        <f>(SUMIF('Grille obs tuteur M1'!$I$8:$K$63,"HSF2",'Grille obs tuteur M1'!$L$8:$L$63)+SUMIF('Grille obs tuteur M2 '!$I$8:$K$78,"HSF2",'Grille obs tuteur M2 '!$L$8:$L$78)+SUMIF('Grille obs tuteur M3'!$I$8:$K$54,"HSF2",'Grille obs tuteur M3'!$L$8:$L$54)+SUMIF('Grille obs tuteur M4'!$I$8:$K$51,"HSF2",'Grille obs tuteur M4'!$L$8:$L$51)+SUMIF('Grille obs tuteur M5'!$I$8:$K$69,"HSF2",'Grille obs tuteur M5'!$L$8:$L$69))/(COUNTIF('Grille obs tuteur M1'!$I$8:$K$63,"HSF2")+COUNTIF('Grille obs tuteur M2 '!$I$8:$K$78,"HSF2")+COUNTIF('Grille obs tuteur M3'!$I$8:$K$54,"HSF2")+COUNTIF('Grille obs tuteur M4'!$I$8:$K$51,"HSF2")+COUNTIF('Grille obs tuteur M5'!$I$8:$K$69,"HSF2"))</f>
        <v>0</v>
      </c>
      <c r="M7" s="469" t="s">
        <v>20</v>
      </c>
      <c r="N7" s="294" t="s">
        <v>199</v>
      </c>
      <c r="O7" s="70">
        <f>(SUMIF('Grille obs tuteur M1'!$I$8:$K$63,"SSF2",'Grille obs tuteur M1'!$L$8:$L$63)+SUMIF('Grille obs tuteur M2 '!$I$8:$K$78,"SSF2",'Grille obs tuteur M2 '!$L$8:$L$78)+SUMIF('Grille obs tuteur M3'!$I$8:$K$54,"SSF2",'Grille obs tuteur M3'!$L$8:$L$54)+SUMIF('Grille obs tuteur M4'!$I$8:$K$51,"SSF2",'Grille obs tuteur M4'!$L$8:$L$51)+SUMIF('Grille obs tuteur M5'!$I$8:$K$69,"SSF2",'Grille obs tuteur M5'!$L$8:$L$69))/(COUNTIF('Grille obs tuteur M1'!$I$8:$K$63,"SSF2")+COUNTIF('Grille obs tuteur M2 '!$I$8:$K$78,"SSF2")+COUNTIF('Grille obs tuteur M3'!$I$8:$K$54,"SSF2")+COUNTIF('Grille obs tuteur M4'!$I$8:$K$51,"SSF2")+COUNTIF('Grille obs tuteur M5'!$I$8:$K$69,"SSF2"))</f>
        <v>0</v>
      </c>
      <c r="P7" s="469" t="s">
        <v>50</v>
      </c>
      <c r="Q7" s="480" t="s">
        <v>147</v>
      </c>
      <c r="R7" s="483">
        <f>(SUMIF('Grille obs tuteur M1'!$I$8:$K$63,"CPSF2",'Grille obs tuteur M1'!$L$8:$L$63)+SUMIF('Grille obs tuteur M2 '!$I$8:$K$78,"CPSF2",'Grille obs tuteur M2 '!$L$8:$L$78)+SUMIF('Grille obs tuteur M3'!$I$8:$K$54,"CPSF2",'Grille obs tuteur M3'!$L$8:$L$54)+SUMIF('Grille obs tuteur M4'!$I$8:$K$51,"CPSF2",'Grille obs tuteur M4'!$L$8:$L$51)+SUMIF('Grille obs tuteur M5'!$I$8:$K$69,"CPSF2",'Grille obs tuteur M5'!$L$8:$L$69))/(COUNTIF('Grille obs tuteur M1'!$I$8:$K$63,"CPSF2")+COUNTIF('Grille obs tuteur M2 '!$I$8:$K$78,"CPSF2")+COUNTIF('Grille obs tuteur M3'!$I$8:$K$54,"CPSF2")+COUNTIF('Grille obs tuteur M4'!$I$8:$K$51,"CPSF2")+COUNTIF('Grille obs tuteur M5'!$I$8:$K$69,"CPSF2"))</f>
        <v>0</v>
      </c>
    </row>
    <row r="8" spans="1:18" s="15" customFormat="1" ht="26.25">
      <c r="A8" s="468" t="s">
        <v>32</v>
      </c>
      <c r="B8" s="295" t="s">
        <v>189</v>
      </c>
      <c r="C8" s="291">
        <f>(SUMIF('Grille obs tuteur M1'!$I$8:$K$63,"PPSF3",'Grille obs tuteur M1'!$L$8:$L$63)+SUMIF('Grille obs tuteur M2 '!$I$8:$K$78,"PPSF3",'Grille obs tuteur M2 '!$L$8:$L$78)+SUMIF('Grille obs tuteur M3'!$I$8:$K$54,"PPSF3",'Grille obs tuteur M3'!$L$8:$L$54)+SUMIF('Grille obs tuteur M4'!$I$8:$K$51,"PPSF3",'Grille obs tuteur M4'!$L$8:$L$51)+SUMIF('Grille obs tuteur M5'!$I$8:$K$69,"PPSF3",'Grille obs tuteur M5'!$L$8:$L$69))/(COUNTIF('Grille obs tuteur M1'!$I$8:$K$63,"PPSF3")+COUNTIF('Grille obs tuteur M2 '!$I$8:$K$78,"PPSF3")+COUNTIF('Grille obs tuteur M3'!$I$8:$K$54,"PPSF3")+COUNTIF('Grille obs tuteur M4'!$I$8:$K$51,"PPSF3")+COUNTIF('Grille obs tuteur M5'!$I$8:$K$69,"PPSF3"))</f>
        <v>0</v>
      </c>
      <c r="D8" s="468" t="s">
        <v>45</v>
      </c>
      <c r="E8" s="295" t="s">
        <v>180</v>
      </c>
      <c r="F8" s="70">
        <f>(SUMIF('Grille obs tuteur M1'!$I$8:$K$63,"OISF3",'Grille obs tuteur M1'!$L$8:$L$63)+SUMIF('Grille obs tuteur M2 '!$I$8:$K$78,"OISF3",'Grille obs tuteur M2 '!$L$8:$L$78)+SUMIF('Grille obs tuteur M3'!$I$8:$K$54,"OISF3",'Grille obs tuteur M3'!$L$8:$L$54)+SUMIF('Grille obs tuteur M4'!$I$8:$K$51,"OISF3",'Grille obs tuteur M4'!$L$8:$L$51)+SUMIF('Grille obs tuteur M5'!$I$8:$K$69,"OISF3",'Grille obs tuteur M5'!$L$8:$L$69))/(COUNTIF('Grille obs tuteur M1'!$I$8:$K$63,"OISF3")+COUNTIF('Grille obs tuteur M2 '!$I$8:$K$78,"OISF3")+COUNTIF('Grille obs tuteur M3'!$I$8:$K$54,"OISF3")+COUNTIF('Grille obs tuteur M4'!$I$8:$K$51,"OISF3")+COUNTIF('Grille obs tuteur M5'!$I$8:$K$69,"OISF3"))</f>
        <v>0</v>
      </c>
      <c r="G8" s="468" t="s">
        <v>1</v>
      </c>
      <c r="H8" s="295" t="s">
        <v>283</v>
      </c>
      <c r="I8" s="70">
        <f>(SUMIF('Grille obs tuteur M1'!$I$8:$K$63,"QSF3",'Grille obs tuteur M1'!$L$8:$L$63)+SUMIF('Grille obs tuteur M2 '!$I$8:$K$78,"QSF3",'Grille obs tuteur M2 '!$L$8:$L$78)+SUMIF('Grille obs tuteur M3'!$I$8:$K$54,"QSF3",'Grille obs tuteur M3'!$L$8:$L$54)+SUMIF('Grille obs tuteur M4'!$I$8:$K$51,"QSF3",'Grille obs tuteur M4'!$L$8:$L$51)+SUMIF('Grille obs tuteur M5'!$I$8:$K$69,"QSF3",'Grille obs tuteur M5'!$L$8:$L$69))/(COUNTIF('Grille obs tuteur M1'!$I$8:$K$63,"QSF3")+COUNTIF('Grille obs tuteur M2 '!$I$8:$K$78,"QSF3")+COUNTIF('Grille obs tuteur M3'!$I$8:$K$54,"QSF3")+COUNTIF('Grille obs tuteur M4'!$I$8:$K$51,"QSF3")+COUNTIF('Grille obs tuteur M5'!$I$8:$K$69,"QSF3"))</f>
        <v>0</v>
      </c>
      <c r="J8" s="468" t="s">
        <v>73</v>
      </c>
      <c r="K8" s="295" t="s">
        <v>197</v>
      </c>
      <c r="L8" s="70">
        <f>(SUMIF('Grille obs tuteur M1'!$I$8:$K$63,"HSF3",'Grille obs tuteur M1'!$L$8:$L$63)+SUMIF('Grille obs tuteur M2 '!$I$8:$K$78,"HSF3",'Grille obs tuteur M2 '!$L$8:$L$78)+SUMIF('Grille obs tuteur M3'!$I$8:$K$54,"HSF3",'Grille obs tuteur M3'!$L$8:$L$54)+SUMIF('Grille obs tuteur M4'!$I$8:$K$51,"HSF3",'Grille obs tuteur M4'!$L$8:$L$51)+SUMIF('Grille obs tuteur M5'!$I$8:$K$69,"HSF3",'Grille obs tuteur M5'!$L$8:$L$69))/(COUNTIF('Grille obs tuteur M1'!$I$8:$K$63,"HSF3")+COUNTIF('Grille obs tuteur M2 '!$I$8:$K$78,"HSF3")+COUNTIF('Grille obs tuteur M3'!$I$8:$K$54,"HSF3")+COUNTIF('Grille obs tuteur M4'!$I$8:$K$51,"HSF3")+COUNTIF('Grille obs tuteur M5'!$I$8:$K$69,"HSF3"))</f>
        <v>0</v>
      </c>
      <c r="M8" s="469" t="s">
        <v>11</v>
      </c>
      <c r="N8" s="294" t="s">
        <v>200</v>
      </c>
      <c r="O8" s="70">
        <f>(SUMIF('Grille obs tuteur M1'!$I$8:$K$63,"SSF3",'Grille obs tuteur M1'!$L$8:$L$63)+SUMIF('Grille obs tuteur M2 '!$I$8:$K$78,"SSF3",'Grille obs tuteur M2 '!$L$8:$L$78)+SUMIF('Grille obs tuteur M3'!$I$8:$K$54,"SSF3",'Grille obs tuteur M3'!$L$8:$L$54)+SUMIF('Grille obs tuteur M4'!$I$8:$K$51,"SSF3",'Grille obs tuteur M4'!$L$8:$L$51)+SUMIF('Grille obs tuteur M5'!$I$8:$K$69,"SSF3",'Grille obs tuteur M5'!$L$8:$L$69))/(COUNTIF('Grille obs tuteur M1'!$I$8:$K$63,"SSF3")+COUNTIF('Grille obs tuteur M2 '!$I$8:$K$78,"SSF3")+COUNTIF('Grille obs tuteur M3'!$I$8:$K$54,"SSF3")+COUNTIF('Grille obs tuteur M4'!$I$8:$K$51,"SSF3")+COUNTIF('Grille obs tuteur M5'!$I$8:$K$69,"SSF3"))</f>
        <v>0</v>
      </c>
      <c r="P8" s="469" t="s">
        <v>51</v>
      </c>
      <c r="Q8" s="480" t="s">
        <v>124</v>
      </c>
      <c r="R8" s="483">
        <f>(SUMIF('Grille obs tuteur M1'!$I$8:$K$63,"CPSF3",'Grille obs tuteur M1'!$L$8:$L$63)+SUMIF('Grille obs tuteur M2 '!$I$8:$K$78,"CPSF3",'Grille obs tuteur M2 '!$L$8:$L$78)+SUMIF('Grille obs tuteur M3'!$I$8:$K$54,"CPSF3",'Grille obs tuteur M3'!$L$8:$L$54)+SUMIF('Grille obs tuteur M4'!$I$8:$K$51,"CPSF3",'Grille obs tuteur M4'!$L$8:$L$51)+SUMIF('Grille obs tuteur M5'!$I$8:$K$69,"CPSF3",'Grille obs tuteur M5'!$L$8:$L$69))/(COUNTIF('Grille obs tuteur M1'!$I$8:$K$63,"CPSF3")+COUNTIF('Grille obs tuteur M2 '!$I$8:$K$78,"CPSF3")+COUNTIF('Grille obs tuteur M3'!$I$8:$K$54,"CPSF3")+COUNTIF('Grille obs tuteur M4'!$I$8:$K$51,"CPSF3")+COUNTIF('Grille obs tuteur M5'!$I$8:$K$69,"CPSF3"))</f>
        <v>0</v>
      </c>
    </row>
    <row r="9" spans="1:18" s="15" customFormat="1" ht="26.25">
      <c r="A9" s="468" t="s">
        <v>33</v>
      </c>
      <c r="B9" s="295" t="s">
        <v>190</v>
      </c>
      <c r="C9" s="291">
        <f>(SUMIF('Grille obs tuteur M1'!$I$8:$K$63,"PPSF4",'Grille obs tuteur M1'!$L$8:$L$63)+SUMIF('Grille obs tuteur M2 '!$I$8:$K$78,"PPSF4",'Grille obs tuteur M2 '!$L$8:$L$78)+SUMIF('Grille obs tuteur M3'!$I$8:$K$54,"PPSF4",'Grille obs tuteur M3'!$L$8:$L$54)+SUMIF('Grille obs tuteur M4'!$I$8:$K$51,"PPSF4",'Grille obs tuteur M4'!$L$8:$L$51)+SUMIF('Grille obs tuteur M5'!$I$8:$K$69,"PPSF4",'Grille obs tuteur M5'!$L$8:$L$69))/(COUNTIF('Grille obs tuteur M1'!$I$8:$K$63,"PPSF4")+COUNTIF('Grille obs tuteur M2 '!$I$8:$K$78,"PPSF4")+COUNTIF('Grille obs tuteur M3'!$I$8:$K$54,"PPSF4")+COUNTIF('Grille obs tuteur M4'!$I$8:$K$51,"PPSF4")+COUNTIF('Grille obs tuteur M5'!$I$8:$K$69,"PPSF4"))</f>
        <v>0</v>
      </c>
      <c r="D9" s="468" t="s">
        <v>46</v>
      </c>
      <c r="E9" s="295" t="s">
        <v>181</v>
      </c>
      <c r="F9" s="70">
        <f>(SUMIF('Grille obs tuteur M1'!$I$8:$K$63,"OISF4",'Grille obs tuteur M1'!$L$8:$L$63)+SUMIF('Grille obs tuteur M2 '!$I$8:$K$78,"OISF4",'Grille obs tuteur M2 '!$L$8:$L$78)+SUMIF('Grille obs tuteur M3'!$I$8:$K$54,"OISF4",'Grille obs tuteur M3'!$L$8:$L$54)+SUMIF('Grille obs tuteur M4'!$I$8:$K$51,"OISF4",'Grille obs tuteur M4'!$L$8:$L$51)+SUMIF('Grille obs tuteur M5'!$I$8:$K$69,"OISF4",'Grille obs tuteur M5'!$L$8:$L$69))/(COUNTIF('Grille obs tuteur M1'!$I$8:$K$63,"OISF4")+COUNTIF('Grille obs tuteur M2 '!$I$8:$K$78,"OISF4")+COUNTIF('Grille obs tuteur M3'!$I$8:$K$54,"OISF4")+COUNTIF('Grille obs tuteur M4'!$I$8:$K$51,"OISF4")+COUNTIF('Grille obs tuteur M5'!$I$8:$K$69,"OISF4"))</f>
        <v>0</v>
      </c>
      <c r="G9" s="468" t="s">
        <v>2</v>
      </c>
      <c r="H9" s="295" t="s">
        <v>193</v>
      </c>
      <c r="I9" s="298">
        <f>(SUMIF('Grille obs tuteur M1'!$I$8:$K$63,"QSF4",'Grille obs tuteur M1'!$L$8:$L$63)+SUMIF('Grille obs tuteur M2 '!$I$8:$K$78,"QSF4",'Grille obs tuteur M2 '!$L$8:$L$78)+SUMIF('Grille obs tuteur M3'!$I$8:$K$54,"QSF4",'Grille obs tuteur M3'!$L$8:$L$54)+SUMIF('Grille obs tuteur M4'!$I$8:$K$51,"QSF4",'Grille obs tuteur M4'!$L$8:$L$51)+SUMIF('Grille obs tuteur M5'!$I$8:$K$69,"QSF4",'Grille obs tuteur M5'!$L$8:$L$69))/(COUNTIF('Grille obs tuteur M1'!$I$8:$K$63,"QSF4")+COUNTIF('Grille obs tuteur M2 '!$I$8:$K$78,"QSF4")+COUNTIF('Grille obs tuteur M3'!$I$8:$K$54,"QSF4")+COUNTIF('Grille obs tuteur M4'!$I$8:$K$51,"QSF4")+COUNTIF('Grille obs tuteur M5'!$I$8:$K$69,"QSF4"))</f>
        <v>0</v>
      </c>
      <c r="J9" s="477"/>
      <c r="K9" s="476"/>
      <c r="L9" s="258"/>
      <c r="M9" s="469" t="s">
        <v>135</v>
      </c>
      <c r="N9" s="294" t="s">
        <v>201</v>
      </c>
      <c r="O9" s="70">
        <f>(SUMIF('Grille obs tuteur M1'!$I$8:$K$63,"SSF4",'Grille obs tuteur M1'!$L$8:$L$63)+SUMIF('Grille obs tuteur M2 '!$I$8:$K$78,"SSF4",'Grille obs tuteur M2 '!$L$8:$L$78)+SUMIF('Grille obs tuteur M3'!$I$8:$K$54,"SSF4",'Grille obs tuteur M3'!$L$8:$L$54)+SUMIF('Grille obs tuteur M4'!$I$8:$K$51,"SSF4",'Grille obs tuteur M4'!$L$8:$L$51)+SUMIF('Grille obs tuteur M5'!$I$8:$K$69,"SSF4",'Grille obs tuteur M5'!$L$8:$L$69))/(COUNTIF('Grille obs tuteur M1'!$I$8:$K$63,"SSF4")+COUNTIF('Grille obs tuteur M2 '!$I$8:$K$78,"SSF4")+COUNTIF('Grille obs tuteur M3'!$I$8:$K$54,"SSF4")+COUNTIF('Grille obs tuteur M4'!$I$8:$K$51,"SSF4")+COUNTIF('Grille obs tuteur M5'!$I$8:$K$69,"SSF4"))</f>
        <v>0</v>
      </c>
      <c r="P9" s="469" t="s">
        <v>52</v>
      </c>
      <c r="Q9" s="480" t="s">
        <v>144</v>
      </c>
      <c r="R9" s="483">
        <f>(SUMIF('Grille obs tuteur M1'!$I$8:$K$63,"CPSF4",'Grille obs tuteur M1'!$L$8:$L$63)+SUMIF('Grille obs tuteur M2 '!$I$8:$K$78,"CPSF4",'Grille obs tuteur M2 '!$L$8:$L$78)+SUMIF('Grille obs tuteur M3'!$I$8:$K$54,"CPSF4",'Grille obs tuteur M3'!$L$8:$L$54)+SUMIF('Grille obs tuteur M4'!$I$8:$K$51,"CPSF4",'Grille obs tuteur M4'!$L$8:$L$51)+SUMIF('Grille obs tuteur M5'!$I$8:$K$69,"CPSF4",'Grille obs tuteur M5'!$L$8:$L$69))/(COUNTIF('Grille obs tuteur M1'!$I$8:$K$63,"CPSF4")+COUNTIF('Grille obs tuteur M2 '!$I$8:$K$78,"CPSF4")+COUNTIF('Grille obs tuteur M3'!$I$8:$K$54,"CPSF4")+COUNTIF('Grille obs tuteur M4'!$I$8:$K$51,"CPSF4")+COUNTIF('Grille obs tuteur M5'!$I$8:$K$69,"CPSF4"))</f>
        <v>0</v>
      </c>
    </row>
    <row r="10" spans="1:18" s="15" customFormat="1" ht="26.25">
      <c r="A10" s="473"/>
      <c r="B10" s="470"/>
      <c r="C10" s="292"/>
      <c r="D10" s="468" t="s">
        <v>47</v>
      </c>
      <c r="E10" s="295" t="s">
        <v>191</v>
      </c>
      <c r="F10" s="70">
        <f>(SUMIF('Grille obs tuteur M1'!$I$8:$K$63,"OISF5",'Grille obs tuteur M1'!$L$8:$L$63)+SUMIF('Grille obs tuteur M2 '!$I$8:$K$78,"OISF5",'Grille obs tuteur M2 '!$L$8:$L$78)+SUMIF('Grille obs tuteur M3'!$I$8:$K$54,"OISF5",'Grille obs tuteur M3'!$L$8:$L$54)+SUMIF('Grille obs tuteur M4'!$I$8:$K$51,"OISF5",'Grille obs tuteur M4'!$L$8:$L$51)+SUMIF('Grille obs tuteur M5'!$I$8:$K$69,"OISF5",'Grille obs tuteur M5'!$L$8:$L$69))/(COUNTIF('Grille obs tuteur M1'!$I$8:$K$63,"OISF5")+COUNTIF('Grille obs tuteur M2 '!$I$8:$K$78,"OISF5")+COUNTIF('Grille obs tuteur M3'!$I$8:$K$54,"OISF5")+COUNTIF('Grille obs tuteur M4'!$I$8:$K$51,"OISF5")+COUNTIF('Grille obs tuteur M5'!$I$8:$K$69,"OISF5"))</f>
        <v>0</v>
      </c>
      <c r="G10" s="473"/>
      <c r="H10" s="470"/>
      <c r="I10" s="258"/>
      <c r="J10" s="474"/>
      <c r="K10" s="471"/>
      <c r="L10" s="257"/>
      <c r="M10" s="469" t="s">
        <v>134</v>
      </c>
      <c r="N10" s="294" t="s">
        <v>209</v>
      </c>
      <c r="O10" s="70">
        <f>(SUMIF('Grille obs tuteur M1'!$I$8:$K$63,"SSF5",'Grille obs tuteur M1'!$L$8:$L$63)+SUMIF('Grille obs tuteur M2 '!$I$8:$K$78,"SSF5",'Grille obs tuteur M2 '!$L$8:$L$78)+SUMIF('Grille obs tuteur M3'!$I$8:$K$54,"SSF5",'Grille obs tuteur M3'!$L$8:$L$54)+SUMIF('Grille obs tuteur M4'!$I$8:$K$51,"SSF5",'Grille obs tuteur M4'!$L$8:$L$51)+SUMIF('Grille obs tuteur M5'!$I$8:$K$69,"SSF5",'Grille obs tuteur M5'!$L$8:$L$69))/(COUNTIF('Grille obs tuteur M1'!$I$8:$K$63,"SSF5")+COUNTIF('Grille obs tuteur M2 '!$I$8:$K$78,"SSF5")+COUNTIF('Grille obs tuteur M3'!$I$8:$K$54,"SSF5")+COUNTIF('Grille obs tuteur M4'!$I$8:$K$51,"SSF5")+COUNTIF('Grille obs tuteur M5'!$I$8:$K$69,"SSF5"))</f>
        <v>0</v>
      </c>
      <c r="P10" s="469" t="s">
        <v>53</v>
      </c>
      <c r="Q10" s="480" t="s">
        <v>202</v>
      </c>
      <c r="R10" s="483">
        <f>(SUMIF('Grille obs tuteur M1'!$I$8:$K$63,"CPSF5",'Grille obs tuteur M1'!$L$8:$L$63)+SUMIF('Grille obs tuteur M2 '!$I$8:$K$78,"CPSF5",'Grille obs tuteur M2 '!$L$8:$L$78)+SUMIF('Grille obs tuteur M3'!$I$8:$K$54,"CPSF5",'Grille obs tuteur M3'!$L$8:$L$54)+SUMIF('Grille obs tuteur M4'!$I$8:$K$51,"CPSF5",'Grille obs tuteur M4'!$L$8:$L$51)+SUMIF('Grille obs tuteur M5'!$I$8:$K$69,"CPSF5",'Grille obs tuteur M5'!$L$8:$L$69))/(COUNTIF('Grille obs tuteur M1'!$I$8:$K$63,"CPSF5")+COUNTIF('Grille obs tuteur M2 '!$I$8:$K$78,"CPSF5")+COUNTIF('Grille obs tuteur M3'!$I$8:$K$54,"CPSF5")+COUNTIF('Grille obs tuteur M4'!$I$8:$K$51,"CPSF5")+COUNTIF('Grille obs tuteur M5'!$I$8:$K$69,"CPSF5"))</f>
        <v>0</v>
      </c>
    </row>
    <row r="11" spans="1:18" s="15" customFormat="1" ht="26.25">
      <c r="A11" s="474"/>
      <c r="B11" s="471"/>
      <c r="C11" s="257"/>
      <c r="D11" s="468" t="s">
        <v>3</v>
      </c>
      <c r="E11" s="295" t="s">
        <v>211</v>
      </c>
      <c r="F11" s="70">
        <f>(SUMIF('Grille obs tuteur M1'!$I$8:$K$63,"OISF6",'Grille obs tuteur M1'!$L$8:$L$63)+SUMIF('Grille obs tuteur M2 '!$I$8:$K$78,"OISF6",'Grille obs tuteur M2 '!$L$8:$L$78)+SUMIF('Grille obs tuteur M3'!$I$8:$K$54,"OISF6",'Grille obs tuteur M3'!$L$8:$L$54)+SUMIF('Grille obs tuteur M4'!$I$8:$K$51,"OISF6",'Grille obs tuteur M4'!$L$8:$L$51)+SUMIF('Grille obs tuteur M5'!$I$8:$K$69,"OISF6",'Grille obs tuteur M5'!$L$8:$L$69))/(COUNTIF('Grille obs tuteur M1'!$I$8:$K$63,"OISF6")+COUNTIF('Grille obs tuteur M2 '!$I$8:$K$78,"OISF6")+COUNTIF('Grille obs tuteur M3'!$I$8:$K$54,"OISF6")+COUNTIF('Grille obs tuteur M4'!$I$8:$K$51,"OISF6")+COUNTIF('Grille obs tuteur M5'!$I$8:$K$69,"OISF6"))</f>
        <v>0</v>
      </c>
      <c r="G11" s="474"/>
      <c r="H11" s="471"/>
      <c r="I11" s="257"/>
      <c r="J11" s="474"/>
      <c r="K11" s="471"/>
      <c r="L11" s="257"/>
      <c r="M11" s="25"/>
      <c r="N11" s="14"/>
      <c r="O11" s="72"/>
      <c r="P11" s="25"/>
      <c r="Q11" s="481"/>
      <c r="R11" s="484"/>
    </row>
    <row r="12" spans="1:18" s="15" customFormat="1" ht="12.75">
      <c r="A12" s="474"/>
      <c r="B12" s="471"/>
      <c r="C12" s="257"/>
      <c r="D12" s="468" t="s">
        <v>177</v>
      </c>
      <c r="E12" s="295" t="s">
        <v>192</v>
      </c>
      <c r="F12" s="70">
        <f>(SUMIF('Grille obs tuteur M1'!$I$8:$K$63,"OISF7",'Grille obs tuteur M1'!$L$8:$L$63)+SUMIF('Grille obs tuteur M2 '!$I$8:$K$78,"OISF7",'Grille obs tuteur M2 '!$L$8:$L$78)+SUMIF('Grille obs tuteur M3'!$I$8:$K$54,"OISF7",'Grille obs tuteur M3'!$L$8:$L$54)+SUMIF('Grille obs tuteur M4'!$I$8:$K$51,"OISF7",'Grille obs tuteur M4'!$L$8:$L$51)+SUMIF('Grille obs tuteur M5'!$I$8:$K$69,"OISF7",'Grille obs tuteur M5'!$L$8:$L$69))/(COUNTIF('Grille obs tuteur M1'!$I$8:$K$63,"OISF7")+COUNTIF('Grille obs tuteur M2 '!$I$8:$K$78,"OISF7")+COUNTIF('Grille obs tuteur M3'!$I$8:$K$54,"OISF7")+COUNTIF('Grille obs tuteur M4'!$I$8:$K$51,"OISF7")+COUNTIF('Grille obs tuteur M5'!$I$8:$K$69,"OISF7"))</f>
        <v>0</v>
      </c>
      <c r="G12" s="474"/>
      <c r="H12" s="471"/>
      <c r="I12" s="257"/>
      <c r="J12" s="474"/>
      <c r="K12" s="471"/>
      <c r="L12" s="257"/>
      <c r="M12" s="25"/>
      <c r="N12" s="14"/>
      <c r="O12" s="72"/>
      <c r="P12" s="25"/>
      <c r="Q12" s="481"/>
      <c r="R12" s="484"/>
    </row>
    <row r="13" spans="1:18" s="15" customFormat="1" ht="13.5" thickBot="1">
      <c r="A13" s="475"/>
      <c r="B13" s="472"/>
      <c r="C13" s="73"/>
      <c r="D13" s="468"/>
      <c r="E13" s="295"/>
      <c r="F13" s="299"/>
      <c r="G13" s="475"/>
      <c r="H13" s="472"/>
      <c r="I13" s="73"/>
      <c r="J13" s="475"/>
      <c r="K13" s="472"/>
      <c r="L13" s="73"/>
      <c r="M13" s="36"/>
      <c r="N13" s="259"/>
      <c r="O13" s="260"/>
      <c r="P13" s="36"/>
      <c r="Q13" s="482"/>
      <c r="R13" s="485"/>
    </row>
    <row r="14" spans="1:18" s="43" customFormat="1" ht="15.75" thickBot="1">
      <c r="A14" s="40" t="s">
        <v>12</v>
      </c>
      <c r="B14" s="41"/>
      <c r="C14" s="42">
        <f>IF(AND(ISBLANK(C6),ISBLANK(C7),ISBLANK(C8),ISBLANK(C9),ISBLANK(C10),ISBLANK(C11),ISBLANK(C12),ISBLANK(C13)),"",SUM(C6:C13)/COUNTA(A6:A13))</f>
        <v>0</v>
      </c>
      <c r="D14" s="40" t="s">
        <v>12</v>
      </c>
      <c r="E14" s="41"/>
      <c r="F14" s="42">
        <f>IF(AND(ISBLANK(F6),ISBLANK(F7),ISBLANK(F8),ISBLANK(F9),ISBLANK(F10),ISBLANK(F11),ISBLANK(F12),ISBLANK(F13)),"",SUM(F6:F13)/COUNTA(D6:D13))</f>
        <v>0</v>
      </c>
      <c r="G14" s="40" t="s">
        <v>12</v>
      </c>
      <c r="H14" s="41"/>
      <c r="I14" s="71">
        <f>IF(AND(ISBLANK(I6),ISBLANK(I7),ISBLANK(I8),ISBLANK(I9),ISBLANK(I10),ISBLANK(I11),ISBLANK(I12),ISBLANK(I13)),"",SUM(I6:I13)/COUNTA(G6:G13))</f>
        <v>0</v>
      </c>
      <c r="J14" s="40" t="s">
        <v>12</v>
      </c>
      <c r="K14" s="41"/>
      <c r="L14" s="42">
        <f>IF(AND(ISBLANK(L6),ISBLANK(L7),ISBLANK(L8),ISBLANK(L9),ISBLANK(L10),ISBLANK(L11),ISBLANK(L12),ISBLANK(L13)),"",SUM(L6:L13)/COUNTA(J6:J13))</f>
        <v>0</v>
      </c>
      <c r="M14" s="40" t="s">
        <v>12</v>
      </c>
      <c r="N14" s="41"/>
      <c r="O14" s="42">
        <f>IF(AND(ISBLANK(O6),ISBLANK(O7),ISBLANK(O8),ISBLANK(O9),ISBLANK(O10),ISBLANK(O11),ISBLANK(O12),ISBLANK(O13)),"",SUM(O6:O13)/COUNTA(M6:M13))</f>
        <v>0</v>
      </c>
      <c r="P14" s="40" t="s">
        <v>12</v>
      </c>
      <c r="Q14" s="41"/>
      <c r="R14" s="478">
        <f>IF(AND(ISBLANK(R6),ISBLANK(R7),ISBLANK(R8),ISBLANK(R9),ISBLANK(R10),ISBLANK(R11),ISBLANK(R12),ISBLANK(R13)),"",SUM(R6:R13)/COUNTA(P6:P13))</f>
        <v>0</v>
      </c>
    </row>
  </sheetData>
  <sheetProtection sheet="1"/>
  <conditionalFormatting sqref="R14">
    <cfRule type="cellIs" priority="24" dxfId="96" operator="greaterThanOrEqual" stopIfTrue="1">
      <formula>0.7</formula>
    </cfRule>
    <cfRule type="cellIs" priority="25" dxfId="98" operator="lessThan" stopIfTrue="1">
      <formula>0.7</formula>
    </cfRule>
  </conditionalFormatting>
  <conditionalFormatting sqref="O14 L14 I14 F14 C14">
    <cfRule type="cellIs" priority="26" dxfId="96" operator="greaterThanOrEqual" stopIfTrue="1">
      <formula>0.5</formula>
    </cfRule>
    <cfRule type="cellIs" priority="27" dxfId="98" operator="lessThan" stopIfTrue="1">
      <formula>0.5</formula>
    </cfRule>
  </conditionalFormatting>
  <conditionalFormatting sqref="C6:C9">
    <cfRule type="cellIs" priority="23" dxfId="99" operator="between" stopIfTrue="1">
      <formula>0</formula>
      <formula>29%</formula>
    </cfRule>
  </conditionalFormatting>
  <conditionalFormatting sqref="F6:F12">
    <cfRule type="cellIs" priority="22" dxfId="99" operator="between" stopIfTrue="1">
      <formula>0</formula>
      <formula>29%</formula>
    </cfRule>
  </conditionalFormatting>
  <conditionalFormatting sqref="I6:I13">
    <cfRule type="cellIs" priority="21" dxfId="99" operator="between" stopIfTrue="1">
      <formula>0</formula>
      <formula>29%</formula>
    </cfRule>
  </conditionalFormatting>
  <conditionalFormatting sqref="L6:L8">
    <cfRule type="cellIs" priority="20" dxfId="99" operator="between" stopIfTrue="1">
      <formula>0</formula>
      <formula>29%</formula>
    </cfRule>
  </conditionalFormatting>
  <conditionalFormatting sqref="O6:O10">
    <cfRule type="cellIs" priority="19" dxfId="99" operator="between" stopIfTrue="1">
      <formula>0</formula>
      <formula>29%</formula>
    </cfRule>
  </conditionalFormatting>
  <conditionalFormatting sqref="R6:R12">
    <cfRule type="cellIs" priority="18" dxfId="99" operator="between" stopIfTrue="1">
      <formula>0</formula>
      <formula>29%</formula>
    </cfRule>
  </conditionalFormatting>
  <conditionalFormatting sqref="R6:R10">
    <cfRule type="cellIs" priority="17" dxfId="99" operator="between" stopIfTrue="1">
      <formula>0</formula>
      <formula>29%</formula>
    </cfRule>
  </conditionalFormatting>
  <conditionalFormatting sqref="C6:C9">
    <cfRule type="cellIs" priority="16" dxfId="99" operator="between" stopIfTrue="1">
      <formula>0</formula>
      <formula>29%</formula>
    </cfRule>
  </conditionalFormatting>
  <conditionalFormatting sqref="F6:F12">
    <cfRule type="cellIs" priority="15" dxfId="99" operator="between" stopIfTrue="1">
      <formula>0</formula>
      <formula>29%</formula>
    </cfRule>
  </conditionalFormatting>
  <conditionalFormatting sqref="I6:I13">
    <cfRule type="cellIs" priority="14" dxfId="99" operator="between" stopIfTrue="1">
      <formula>0</formula>
      <formula>29%</formula>
    </cfRule>
  </conditionalFormatting>
  <conditionalFormatting sqref="L6:L8">
    <cfRule type="cellIs" priority="13" dxfId="99" operator="between" stopIfTrue="1">
      <formula>0</formula>
      <formula>29%</formula>
    </cfRule>
  </conditionalFormatting>
  <conditionalFormatting sqref="O6:O10">
    <cfRule type="cellIs" priority="12" dxfId="99" operator="between" stopIfTrue="1">
      <formula>0</formula>
      <formula>29%</formula>
    </cfRule>
  </conditionalFormatting>
  <conditionalFormatting sqref="R6:R12">
    <cfRule type="cellIs" priority="11" dxfId="99" operator="between" stopIfTrue="1">
      <formula>0</formula>
      <formula>29%</formula>
    </cfRule>
  </conditionalFormatting>
  <conditionalFormatting sqref="R6:R10">
    <cfRule type="cellIs" priority="10" dxfId="99" operator="between" stopIfTrue="1">
      <formula>0</formula>
      <formula>29%</formula>
    </cfRule>
  </conditionalFormatting>
  <conditionalFormatting sqref="C14 F14 I14 O14 L14 R14">
    <cfRule type="cellIs" priority="8" dxfId="96" operator="greaterThanOrEqual" stopIfTrue="1">
      <formula>0.5</formula>
    </cfRule>
    <cfRule type="cellIs" priority="9" dxfId="98" operator="lessThan" stopIfTrue="1">
      <formula>0.5</formula>
    </cfRule>
  </conditionalFormatting>
  <conditionalFormatting sqref="C6:C9">
    <cfRule type="cellIs" priority="7" dxfId="99" operator="between" stopIfTrue="1">
      <formula>0</formula>
      <formula>29%</formula>
    </cfRule>
  </conditionalFormatting>
  <conditionalFormatting sqref="F6:F12">
    <cfRule type="cellIs" priority="6" dxfId="99" operator="between" stopIfTrue="1">
      <formula>0</formula>
      <formula>29%</formula>
    </cfRule>
  </conditionalFormatting>
  <conditionalFormatting sqref="I6:I13">
    <cfRule type="cellIs" priority="5" dxfId="99" operator="between" stopIfTrue="1">
      <formula>0</formula>
      <formula>29%</formula>
    </cfRule>
  </conditionalFormatting>
  <conditionalFormatting sqref="L6:L8">
    <cfRule type="cellIs" priority="4" dxfId="99" operator="between" stopIfTrue="1">
      <formula>0</formula>
      <formula>29%</formula>
    </cfRule>
  </conditionalFormatting>
  <conditionalFormatting sqref="O6:O10">
    <cfRule type="cellIs" priority="3" dxfId="99" operator="between" stopIfTrue="1">
      <formula>0</formula>
      <formula>29%</formula>
    </cfRule>
  </conditionalFormatting>
  <conditionalFormatting sqref="R6:R12">
    <cfRule type="cellIs" priority="2" dxfId="99" operator="between" stopIfTrue="1">
      <formula>0</formula>
      <formula>29%</formula>
    </cfRule>
  </conditionalFormatting>
  <conditionalFormatting sqref="R6:R10">
    <cfRule type="cellIs" priority="1" dxfId="99" operator="between" stopIfTrue="1">
      <formula>0</formula>
      <formula>29%</formula>
    </cfRule>
  </conditionalFormatting>
  <printOptions/>
  <pageMargins left="0.7480314960629921" right="0.7480314960629921" top="0.5905511811023623" bottom="0.984251968503937" header="0.11811023622047245" footer="0.5118110236220472"/>
  <pageSetup horizontalDpi="300" verticalDpi="300" orientation="landscape" paperSize="9" scale="99" r:id="rId1"/>
  <headerFooter alignWithMargins="0">
    <oddFooter>&amp;Cpage &amp;P</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 avebu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dc:creator>
  <cp:keywords/>
  <dc:description/>
  <cp:lastModifiedBy>Clarisse LESSALLE</cp:lastModifiedBy>
  <cp:lastPrinted>2009-10-30T23:22:40Z</cp:lastPrinted>
  <dcterms:created xsi:type="dcterms:W3CDTF">2005-02-07T07:59:14Z</dcterms:created>
  <dcterms:modified xsi:type="dcterms:W3CDTF">2021-06-15T09:10:03Z</dcterms:modified>
  <cp:category/>
  <cp:version/>
  <cp:contentType/>
  <cp:contentStatus/>
</cp:coreProperties>
</file>